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dhu\Downloads\"/>
    </mc:Choice>
  </mc:AlternateContent>
  <xr:revisionPtr revIDLastSave="0" documentId="13_ncr:1_{21D63407-32FD-45FB-B90A-401EDA897A18}" xr6:coauthVersionLast="47" xr6:coauthVersionMax="47" xr10:uidLastSave="{00000000-0000-0000-0000-000000000000}"/>
  <bookViews>
    <workbookView xWindow="-108" yWindow="-108" windowWidth="23256" windowHeight="12456" tabRatio="733" activeTab="4" xr2:uid="{00000000-000D-0000-FFFF-FFFF00000000}"/>
  </bookViews>
  <sheets>
    <sheet name="University TH Marks" sheetId="1" r:id="rId1"/>
    <sheet name="Internal Assessment marks" sheetId="6" r:id="rId2"/>
    <sheet name="Course Exit survey" sheetId="7" r:id="rId3"/>
    <sheet name="CO Attainment" sheetId="8" r:id="rId4"/>
    <sheet name="PSO Attainment" sheetId="9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6" l="1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H76" i="1" l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T80" i="6" l="1"/>
  <c r="N80" i="6"/>
  <c r="S84" i="6" s="1"/>
  <c r="S13" i="6"/>
  <c r="U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I10" i="1" l="1"/>
  <c r="G19" i="9" l="1"/>
  <c r="G16" i="8" l="1"/>
  <c r="G24" i="8" s="1"/>
  <c r="H16" i="8"/>
  <c r="H24" i="8" s="1"/>
  <c r="I16" i="8"/>
  <c r="I24" i="8" s="1"/>
  <c r="J16" i="8"/>
  <c r="J24" i="8" s="1"/>
  <c r="M16" i="8"/>
  <c r="M24" i="8" s="1"/>
  <c r="P16" i="8"/>
  <c r="P24" i="8" s="1"/>
  <c r="H80" i="6" l="1"/>
  <c r="F78" i="1" l="1"/>
  <c r="F80" i="1"/>
  <c r="F16" i="8"/>
  <c r="F24" i="8" s="1"/>
  <c r="E19" i="9" l="1"/>
  <c r="E24" i="8" l="1"/>
  <c r="M13" i="6" l="1"/>
  <c r="L80" i="6"/>
  <c r="J80" i="6"/>
  <c r="F80" i="6"/>
  <c r="M83" i="6" l="1"/>
  <c r="M82" i="6"/>
  <c r="F81" i="7"/>
  <c r="G81" i="7"/>
  <c r="H81" i="7"/>
  <c r="I81" i="7"/>
  <c r="J81" i="7"/>
  <c r="E81" i="7"/>
  <c r="E82" i="7" s="1"/>
  <c r="F80" i="7"/>
  <c r="G80" i="7"/>
  <c r="H80" i="7"/>
  <c r="I80" i="7"/>
  <c r="J80" i="7"/>
  <c r="E80" i="7"/>
  <c r="J82" i="7" l="1"/>
  <c r="I82" i="7"/>
  <c r="H82" i="7"/>
  <c r="G82" i="7"/>
  <c r="F82" i="7"/>
  <c r="E83" i="7" l="1"/>
  <c r="P80" i="6"/>
  <c r="G13" i="6" l="1"/>
  <c r="G81" i="6" l="1"/>
  <c r="G83" i="6"/>
  <c r="G82" i="6"/>
  <c r="Q13" i="6"/>
  <c r="O13" i="6"/>
  <c r="I13" i="6"/>
  <c r="I81" i="6" l="1"/>
  <c r="I82" i="6"/>
  <c r="I83" i="6"/>
  <c r="Q83" i="6"/>
  <c r="Q82" i="6"/>
  <c r="Q81" i="6"/>
  <c r="O82" i="6"/>
  <c r="O81" i="6"/>
  <c r="O83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K13" i="6"/>
  <c r="B13" i="6"/>
  <c r="K81" i="6" l="1"/>
  <c r="K84" i="6" s="1"/>
  <c r="K83" i="6"/>
  <c r="K82" i="6"/>
  <c r="G84" i="6"/>
  <c r="O84" i="6"/>
  <c r="I84" i="6"/>
  <c r="Q84" i="6"/>
  <c r="M81" i="6"/>
  <c r="M84" i="6" s="1"/>
  <c r="F86" i="6" l="1"/>
</calcChain>
</file>

<file path=xl/sharedStrings.xml><?xml version="1.0" encoding="utf-8"?>
<sst xmlns="http://schemas.openxmlformats.org/spreadsheetml/2006/main" count="614" uniqueCount="221">
  <si>
    <t>Faculty Name</t>
  </si>
  <si>
    <t>A.Y</t>
  </si>
  <si>
    <t>Subject Name</t>
  </si>
  <si>
    <t>Sub.Code</t>
  </si>
  <si>
    <t>Sem</t>
  </si>
  <si>
    <t>Sr. No.</t>
  </si>
  <si>
    <t>Seat No.</t>
  </si>
  <si>
    <t xml:space="preserve">Name of student </t>
  </si>
  <si>
    <t>End Sem</t>
  </si>
  <si>
    <t>Total</t>
  </si>
  <si>
    <t>Target Level</t>
  </si>
  <si>
    <t>Class</t>
  </si>
  <si>
    <t>CO1</t>
  </si>
  <si>
    <t>CO2</t>
  </si>
  <si>
    <t>CO3</t>
  </si>
  <si>
    <t>CO4</t>
  </si>
  <si>
    <t>CO5</t>
  </si>
  <si>
    <t>CO6</t>
  </si>
  <si>
    <t>Internal Assessment Details</t>
  </si>
  <si>
    <t>Unit Test 2</t>
  </si>
  <si>
    <t>Q1 (10M)</t>
  </si>
  <si>
    <t xml:space="preserve">TARGET LEVEL </t>
  </si>
  <si>
    <t>Q2(10M)</t>
  </si>
  <si>
    <t>TARGET LEVEL</t>
  </si>
  <si>
    <t>Q3 (10M)</t>
  </si>
  <si>
    <t>No. of students Participated</t>
  </si>
  <si>
    <t>Y</t>
  </si>
  <si>
    <t>N</t>
  </si>
  <si>
    <t>NA</t>
  </si>
  <si>
    <t>CO Attainment  (%)</t>
  </si>
  <si>
    <t xml:space="preserve">Average Attainment </t>
  </si>
  <si>
    <t xml:space="preserve">COURSE EXIT SURVEY </t>
  </si>
  <si>
    <t xml:space="preserve">Number of students appeared for the exam </t>
  </si>
  <si>
    <t xml:space="preserve">Target Level </t>
  </si>
  <si>
    <t xml:space="preserve">Program : ComputerEngineering </t>
  </si>
  <si>
    <t xml:space="preserve">Program : Computer Engineering </t>
  </si>
  <si>
    <t>PRN. No.</t>
  </si>
  <si>
    <t>Course Exit Responses</t>
  </si>
  <si>
    <t>AVG.</t>
  </si>
  <si>
    <t xml:space="preserve">Attainment level in percentage </t>
  </si>
  <si>
    <t xml:space="preserve">Average attainment level in percentage </t>
  </si>
  <si>
    <t xml:space="preserve">Final attainment level </t>
  </si>
  <si>
    <t>Prof. R.R. Shevale</t>
  </si>
  <si>
    <t>Q1(10M)</t>
  </si>
  <si>
    <t>Number of Students scoring &gt;= Target Value(Marks)</t>
  </si>
  <si>
    <t>Percentage  of Students scoring &gt;= Target Value(Marks)</t>
  </si>
  <si>
    <t>Attainment Level</t>
  </si>
  <si>
    <t xml:space="preserve">CO-PO Mapping </t>
  </si>
  <si>
    <t>CO</t>
  </si>
  <si>
    <t>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</si>
  <si>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</si>
  <si>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</si>
  <si>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</si>
  <si>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</si>
  <si>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</si>
  <si>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</si>
  <si>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</si>
  <si>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</si>
  <si>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</si>
  <si>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</si>
  <si>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</si>
  <si>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</si>
  <si>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-</t>
  </si>
  <si>
    <t>Overall CO attainment</t>
  </si>
  <si>
    <t xml:space="preserve">PO Attainment </t>
  </si>
  <si>
    <t xml:space="preserve">PSO Attainment </t>
  </si>
  <si>
    <t>Program Specific Outcomes</t>
  </si>
  <si>
    <t>PSO1</t>
  </si>
  <si>
    <t>PSO2</t>
  </si>
  <si>
    <t>PSO3</t>
  </si>
  <si>
    <t>Course</t>
  </si>
  <si>
    <t>Insem</t>
  </si>
  <si>
    <t xml:space="preserve">                Unit Test 1</t>
  </si>
  <si>
    <t>Unit Test 3</t>
  </si>
  <si>
    <t>Q 1 (10M)</t>
  </si>
  <si>
    <t>Target value (Marks)</t>
  </si>
  <si>
    <t>Data Science and Big Data Analytics</t>
  </si>
  <si>
    <t>TE</t>
  </si>
  <si>
    <t>VI</t>
  </si>
  <si>
    <t>C311.1</t>
  </si>
  <si>
    <t>C311.2</t>
  </si>
  <si>
    <t>C311.3</t>
  </si>
  <si>
    <t>C311.4</t>
  </si>
  <si>
    <t>C311.5</t>
  </si>
  <si>
    <t>C311.6</t>
  </si>
  <si>
    <t>C311</t>
  </si>
  <si>
    <t>2023-24</t>
  </si>
  <si>
    <t>T190294201</t>
  </si>
  <si>
    <t>ANANYA AMOL SARODE</t>
  </si>
  <si>
    <t>T190294202</t>
  </si>
  <si>
    <t>AVHAD MAYURI KAILAS</t>
  </si>
  <si>
    <t>T190294203</t>
  </si>
  <si>
    <t>BAGAD SUSHIL VIKAS</t>
  </si>
  <si>
    <t>T190294205</t>
  </si>
  <si>
    <t>BELDAR TANMAYEE KAUSTUBH</t>
  </si>
  <si>
    <t>T190294206</t>
  </si>
  <si>
    <t>BHABAD SARANG CHANDRASHEKHAR</t>
  </si>
  <si>
    <t>T190294207</t>
  </si>
  <si>
    <t>BHANDARKAR VAISHNAVI RAMESH</t>
  </si>
  <si>
    <t>T190294208</t>
  </si>
  <si>
    <t>BIDE NISHANT PYARELAL</t>
  </si>
  <si>
    <t>T190294211</t>
  </si>
  <si>
    <t>CHAUDHARI GAURI DNYANESHWAR</t>
  </si>
  <si>
    <t>T190294212</t>
  </si>
  <si>
    <t>CHAUDHARI NEHA BHARAT</t>
  </si>
  <si>
    <t>T190294213</t>
  </si>
  <si>
    <t>CHAUDHARI SAKSHI UMESH</t>
  </si>
  <si>
    <t>T190294214</t>
  </si>
  <si>
    <t>CHAVHAN SAKSHI VIJAY</t>
  </si>
  <si>
    <t>T190294215</t>
  </si>
  <si>
    <t>DEORE NIDHI KAILAS</t>
  </si>
  <si>
    <t>T190294216</t>
  </si>
  <si>
    <t>DESHMUKH RUTUJA PRADEEP</t>
  </si>
  <si>
    <t>T190294217</t>
  </si>
  <si>
    <t>DHODARE ROSHANI KANHAIYALAL</t>
  </si>
  <si>
    <t>T190294218</t>
  </si>
  <si>
    <t>GAIKAR PRIYANKA MADHAVRAO</t>
  </si>
  <si>
    <t>T190294219</t>
  </si>
  <si>
    <t>GAUTAMI BALASAHEB SANAP</t>
  </si>
  <si>
    <t>T190294220</t>
  </si>
  <si>
    <t>GAVALI PURVA ASHOK</t>
  </si>
  <si>
    <t>T190294221</t>
  </si>
  <si>
    <t>GHODERAO ASHLESHA VASANT</t>
  </si>
  <si>
    <t>T190294222</t>
  </si>
  <si>
    <t>GOLESAR MANASI RAJU</t>
  </si>
  <si>
    <t>T190294223</t>
  </si>
  <si>
    <t>GUDAGHE LINASHREE SHRIRAM</t>
  </si>
  <si>
    <t>T190294225</t>
  </si>
  <si>
    <t>JADHAV HEMANGI PRAVIN</t>
  </si>
  <si>
    <t>T190294226</t>
  </si>
  <si>
    <t>JAGTAP PRITI RAJESH</t>
  </si>
  <si>
    <t>T190294227</t>
  </si>
  <si>
    <t>JAGTAP YASHVARDHAN JAYANT</t>
  </si>
  <si>
    <t>T190294229</t>
  </si>
  <si>
    <t>KALAWADIYA ABHAY NILESH</t>
  </si>
  <si>
    <t>T190294230</t>
  </si>
  <si>
    <t>KALOGE AVANTIKA SHARAD</t>
  </si>
  <si>
    <t>T190294231</t>
  </si>
  <si>
    <t>KHAIRNAR GAYATRI VIJAY</t>
  </si>
  <si>
    <t>T190294232</t>
  </si>
  <si>
    <t>KHAIRNAR MONALI SANJAY</t>
  </si>
  <si>
    <t>T190294233</t>
  </si>
  <si>
    <t>KHAN NAZIYA RAUAB ALI</t>
  </si>
  <si>
    <t>T190294234</t>
  </si>
  <si>
    <t>KHATOD KAMLESH JAYPRAKASH</t>
  </si>
  <si>
    <t>T190294235</t>
  </si>
  <si>
    <t>KOSHIRE SHIV VILAS</t>
  </si>
  <si>
    <t>T190294236</t>
  </si>
  <si>
    <t>KOTKAR JAYESH RAVINDRA</t>
  </si>
  <si>
    <t>T190294237</t>
  </si>
  <si>
    <t>KULKARNI SOHAM RAGHUVIR</t>
  </si>
  <si>
    <t>T190294238</t>
  </si>
  <si>
    <t>LONKAR SUNNY SAMPAT</t>
  </si>
  <si>
    <t>T190294239</t>
  </si>
  <si>
    <t>MAHAJAN ADITYA ISHWAR</t>
  </si>
  <si>
    <t>T190294240</t>
  </si>
  <si>
    <t>MAHAJAN SAKSHI GOVIND</t>
  </si>
  <si>
    <t>T190294241</t>
  </si>
  <si>
    <t>MAHALE DHANASHRI SANJAY</t>
  </si>
  <si>
    <t>T190294242</t>
  </si>
  <si>
    <t>MAHALE PRANJAL KIRAN</t>
  </si>
  <si>
    <t>T190294243</t>
  </si>
  <si>
    <t>MALODE KSHITIJ BHUSHAN</t>
  </si>
  <si>
    <t>T190294244</t>
  </si>
  <si>
    <t>MORE ADITYA PURUSHOTTAM</t>
  </si>
  <si>
    <t>T190294245</t>
  </si>
  <si>
    <t>MUSMADE SRUSHTI JAYESH</t>
  </si>
  <si>
    <t>T190294247</t>
  </si>
  <si>
    <t>PANDEY KSHITIJ ANIL</t>
  </si>
  <si>
    <t>T190294249</t>
  </si>
  <si>
    <t>PATIL RUDRAM JAYRAM</t>
  </si>
  <si>
    <t>T190294250</t>
  </si>
  <si>
    <t>PAWAR ANKUSH GOKUL</t>
  </si>
  <si>
    <t>T190294251</t>
  </si>
  <si>
    <t>PAWAR HARSHDEEP SURESH</t>
  </si>
  <si>
    <t>T190294252</t>
  </si>
  <si>
    <t>PAWAR ISHA PRATAP</t>
  </si>
  <si>
    <t>T190294253</t>
  </si>
  <si>
    <t>RAGHVANI KHYATI CHETAN</t>
  </si>
  <si>
    <t>T190294254</t>
  </si>
  <si>
    <t>RAMCHANDANI SUMIT MANOJ</t>
  </si>
  <si>
    <t>T190294255</t>
  </si>
  <si>
    <t>RAUT MANSI GOPINATH</t>
  </si>
  <si>
    <t>T190294257</t>
  </si>
  <si>
    <t>SAI SUNIL MULMULE</t>
  </si>
  <si>
    <t>T190294260</t>
  </si>
  <si>
    <t>SANDHANSHIV RUCHITA BHARAT</t>
  </si>
  <si>
    <t>T190294261</t>
  </si>
  <si>
    <t>SANGALE TEJAL RAMNATH</t>
  </si>
  <si>
    <t>T190294262</t>
  </si>
  <si>
    <t>SHARMA PRATHAM KISHOR</t>
  </si>
  <si>
    <t>T190294263</t>
  </si>
  <si>
    <t>SHINDE SANKET DATTATRAY</t>
  </si>
  <si>
    <t>T190294264</t>
  </si>
  <si>
    <t>SINGH ANKITA RAMSUDAMA</t>
  </si>
  <si>
    <t>T190294265</t>
  </si>
  <si>
    <t>SONAWANE PRATHAMEH SAKHARAM</t>
  </si>
  <si>
    <t>T190294266</t>
  </si>
  <si>
    <t>SONAWANE SHIVAM ANIL</t>
  </si>
  <si>
    <t>T190294268</t>
  </si>
  <si>
    <t>TUPE BHAVESH ABASAHEB</t>
  </si>
  <si>
    <t>T190294269</t>
  </si>
  <si>
    <t>VIBHOR SINGH</t>
  </si>
  <si>
    <t>T190294270</t>
  </si>
  <si>
    <t>VISPUTE DHANSHRI GANESH</t>
  </si>
  <si>
    <t>T190294271</t>
  </si>
  <si>
    <t>WAGH PRERANA RAJENDRA</t>
  </si>
  <si>
    <t>T190294272</t>
  </si>
  <si>
    <t>WAGH PRERNA KAILAS</t>
  </si>
  <si>
    <t>T190294273</t>
  </si>
  <si>
    <t>WAGH VAISHNAVI ROHIDAS</t>
  </si>
  <si>
    <t>T190294274</t>
  </si>
  <si>
    <t>WARADE SAKSHI PRAVIN</t>
  </si>
  <si>
    <t>T190294275</t>
  </si>
  <si>
    <t>ZOMAN NIKHIL HEMANT</t>
  </si>
  <si>
    <t>T190294281</t>
  </si>
  <si>
    <t>ADITYA VISHWAJIT BHAMARE</t>
  </si>
  <si>
    <t>T190294284</t>
  </si>
  <si>
    <t>AKASH AJAY BORISA</t>
  </si>
  <si>
    <t>T190294322</t>
  </si>
  <si>
    <t>HARSHAVARDHAN DEVIPRASAD PATIL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</si>
</sst>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 tint="4.9989318521683403E-2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 tint="4.9989318521683403E-2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Calibri"/>
      <family val="2"/>
      <scheme val="minor"/>
    </font>
    <font>
      <b/>
      <sz val="14"/>
      <name val="Times New Roman"/>
      <family val="1"/>
    </font>
    <font>
      <sz val="12"/>
      <color rgb="FFFF0000"/>
      <name val="Times New Roman"/>
      <family val="1"/>
    </font>
    <font>
      <sz val="14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22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6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Arial"/>
      <family val="2"/>
    </font>
    <font>
      <sz val="11"/>
      <name val="Times New Roman"/>
      <family val="1"/>
    </font>
    <font>
      <sz val="10"/>
      <name val="Calibri"/>
      <family val="2"/>
      <scheme val="minor"/>
    </font>
    <font>
      <b/>
      <sz val="15"/>
      <color theme="1"/>
      <name val="Times New Roman"/>
      <family val="1"/>
    </font>
    <font>
      <sz val="15"/>
      <color theme="1" tint="4.9989318521683403E-2"/>
      <name val="Times New Roman"/>
      <family val="1"/>
    </font>
    <font>
      <sz val="15"/>
      <color theme="1"/>
      <name val="Times New Roman"/>
      <family val="1"/>
    </font>
    <font>
      <b/>
      <sz val="12"/>
      <name val="Times New Roman"/>
      <family val="1"/>
    </font>
    <font>
      <sz val="12"/>
      <name val="Calibri"/>
      <family val="2"/>
      <scheme val="minor"/>
    </font>
    <font>
      <sz val="10"/>
      <name val="Times New Roman"/>
      <family val="1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Times New Roman"/>
      <family val="1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0" fontId="36" fillId="0" borderId="0"/>
  </cellStyleXfs>
  <cellXfs count="16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9" fillId="0" borderId="0" xfId="0" applyFont="1"/>
    <xf numFmtId="0" fontId="2" fillId="0" borderId="4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0" fontId="0" fillId="0" borderId="7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3" borderId="7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/>
    <xf numFmtId="0" fontId="6" fillId="3" borderId="7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0" fillId="0" borderId="0" xfId="0" applyNumberFormat="1"/>
    <xf numFmtId="0" fontId="6" fillId="2" borderId="8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 wrapText="1"/>
    </xf>
    <xf numFmtId="0" fontId="0" fillId="0" borderId="7" xfId="0" applyBorder="1"/>
    <xf numFmtId="0" fontId="12" fillId="0" borderId="8" xfId="0" applyFont="1" applyBorder="1" applyAlignment="1">
      <alignment horizontal="center"/>
    </xf>
    <xf numFmtId="0" fontId="0" fillId="3" borderId="8" xfId="0" applyFill="1" applyBorder="1"/>
    <xf numFmtId="0" fontId="20" fillId="0" borderId="0" xfId="0" applyFont="1" applyAlignment="1">
      <alignment horizontal="center" vertical="center"/>
    </xf>
    <xf numFmtId="0" fontId="21" fillId="2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10" fontId="12" fillId="0" borderId="7" xfId="1" applyNumberFormat="1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3" borderId="7" xfId="0" applyFont="1" applyFill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/>
    </xf>
    <xf numFmtId="0" fontId="6" fillId="0" borderId="7" xfId="0" applyFont="1" applyBorder="1"/>
    <xf numFmtId="0" fontId="15" fillId="0" borderId="0" xfId="0" applyFont="1"/>
    <xf numFmtId="0" fontId="23" fillId="0" borderId="0" xfId="0" applyFont="1"/>
    <xf numFmtId="2" fontId="26" fillId="0" borderId="20" xfId="0" applyNumberFormat="1" applyFont="1" applyBorder="1" applyAlignment="1">
      <alignment horizontal="center" vertical="center" wrapText="1"/>
    </xf>
    <xf numFmtId="0" fontId="22" fillId="0" borderId="0" xfId="0" applyFont="1"/>
    <xf numFmtId="0" fontId="8" fillId="0" borderId="0" xfId="0" applyFont="1"/>
    <xf numFmtId="0" fontId="6" fillId="5" borderId="26" xfId="0" applyFont="1" applyFill="1" applyBorder="1" applyAlignment="1">
      <alignment horizontal="center" vertical="center" wrapText="1"/>
    </xf>
    <xf numFmtId="2" fontId="6" fillId="5" borderId="26" xfId="0" applyNumberFormat="1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10" fontId="0" fillId="0" borderId="7" xfId="0" applyNumberFormat="1" applyBorder="1" applyAlignment="1">
      <alignment horizontal="center" vertical="center"/>
    </xf>
    <xf numFmtId="0" fontId="26" fillId="0" borderId="0" xfId="0" applyFont="1"/>
    <xf numFmtId="0" fontId="5" fillId="3" borderId="7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/>
    </xf>
    <xf numFmtId="0" fontId="30" fillId="0" borderId="0" xfId="0" applyFont="1"/>
    <xf numFmtId="0" fontId="30" fillId="0" borderId="4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wrapText="1"/>
    </xf>
    <xf numFmtId="0" fontId="11" fillId="0" borderId="28" xfId="0" applyFont="1" applyBorder="1" applyAlignment="1">
      <alignment horizontal="center" wrapText="1"/>
    </xf>
    <xf numFmtId="0" fontId="11" fillId="0" borderId="29" xfId="0" applyFont="1" applyBorder="1" applyAlignment="1">
      <alignment horizontal="center" wrapText="1"/>
    </xf>
    <xf numFmtId="0" fontId="11" fillId="0" borderId="20" xfId="0" applyFont="1" applyBorder="1" applyAlignment="1">
      <alignment horizontal="center" wrapText="1"/>
    </xf>
    <xf numFmtId="0" fontId="6" fillId="0" borderId="27" xfId="0" applyFont="1" applyBorder="1" applyAlignment="1">
      <alignment horizontal="center" wrapText="1"/>
    </xf>
    <xf numFmtId="0" fontId="6" fillId="0" borderId="28" xfId="0" applyFont="1" applyBorder="1" applyAlignment="1">
      <alignment horizontal="center" wrapText="1"/>
    </xf>
    <xf numFmtId="0" fontId="6" fillId="0" borderId="2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10" fillId="3" borderId="0" xfId="0" applyFont="1" applyFill="1"/>
    <xf numFmtId="0" fontId="23" fillId="3" borderId="0" xfId="0" applyFont="1" applyFill="1"/>
    <xf numFmtId="0" fontId="15" fillId="3" borderId="0" xfId="0" applyFont="1" applyFill="1"/>
    <xf numFmtId="2" fontId="10" fillId="3" borderId="7" xfId="0" applyNumberFormat="1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wrapText="1"/>
    </xf>
    <xf numFmtId="0" fontId="10" fillId="0" borderId="0" xfId="0" applyFont="1"/>
    <xf numFmtId="0" fontId="33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2" fontId="33" fillId="0" borderId="20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35" fillId="3" borderId="0" xfId="0" applyFont="1" applyFill="1" applyAlignment="1">
      <alignment horizontal="center" vertical="center"/>
    </xf>
    <xf numFmtId="0" fontId="10" fillId="3" borderId="12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left"/>
    </xf>
    <xf numFmtId="0" fontId="34" fillId="3" borderId="7" xfId="0" applyFont="1" applyFill="1" applyBorder="1" applyAlignment="1">
      <alignment horizontal="center" vertical="center"/>
    </xf>
    <xf numFmtId="0" fontId="29" fillId="3" borderId="0" xfId="0" applyFont="1" applyFill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37" fillId="8" borderId="26" xfId="2" applyFont="1" applyFill="1" applyBorder="1" applyAlignment="1">
      <alignment wrapText="1"/>
    </xf>
    <xf numFmtId="0" fontId="37" fillId="6" borderId="26" xfId="2" applyFont="1" applyFill="1" applyBorder="1" applyAlignment="1">
      <alignment wrapText="1"/>
    </xf>
    <xf numFmtId="0" fontId="37" fillId="9" borderId="26" xfId="2" applyFont="1" applyFill="1" applyBorder="1" applyAlignment="1">
      <alignment wrapText="1"/>
    </xf>
    <xf numFmtId="0" fontId="37" fillId="0" borderId="26" xfId="2" applyFont="1" applyBorder="1" applyAlignment="1">
      <alignment wrapText="1"/>
    </xf>
    <xf numFmtId="0" fontId="37" fillId="10" borderId="26" xfId="2" applyFont="1" applyFill="1" applyBorder="1" applyAlignment="1">
      <alignment wrapText="1"/>
    </xf>
    <xf numFmtId="0" fontId="37" fillId="8" borderId="26" xfId="0" applyFont="1" applyFill="1" applyBorder="1" applyAlignment="1">
      <alignment horizontal="center" vertical="center"/>
    </xf>
    <xf numFmtId="0" fontId="37" fillId="6" borderId="26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7" borderId="26" xfId="0" applyFont="1" applyFill="1" applyBorder="1" applyAlignment="1">
      <alignment horizontal="center" vertical="center"/>
    </xf>
    <xf numFmtId="0" fontId="37" fillId="10" borderId="26" xfId="0" applyFont="1" applyFill="1" applyBorder="1" applyAlignment="1">
      <alignment horizontal="center" vertical="center"/>
    </xf>
    <xf numFmtId="0" fontId="38" fillId="0" borderId="26" xfId="0" applyFont="1" applyBorder="1" applyAlignment="1">
      <alignment horizontal="center"/>
    </xf>
    <xf numFmtId="0" fontId="37" fillId="5" borderId="26" xfId="0" applyFont="1" applyFill="1" applyBorder="1" applyAlignment="1">
      <alignment horizontal="center" vertical="center"/>
    </xf>
    <xf numFmtId="0" fontId="39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2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 wrapText="1"/>
    </xf>
    <xf numFmtId="0" fontId="21" fillId="2" borderId="19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27" fillId="0" borderId="25" xfId="0" applyFont="1" applyBorder="1"/>
    <xf numFmtId="0" fontId="6" fillId="5" borderId="22" xfId="0" applyFont="1" applyFill="1" applyBorder="1" applyAlignment="1">
      <alignment horizontal="center" vertical="center" wrapText="1"/>
    </xf>
    <xf numFmtId="0" fontId="27" fillId="0" borderId="23" xfId="0" applyFont="1" applyBorder="1"/>
    <xf numFmtId="0" fontId="27" fillId="0" borderId="24" xfId="0" applyFont="1" applyBorder="1"/>
  </cellXfs>
  <cellStyles count="3">
    <cellStyle name="Normal" xfId="0" builtinId="0"/>
    <cellStyle name="Normal 2" xfId="2" xr:uid="{00000000-0005-0000-0000-000001000000}"/>
    <cellStyle name="Percent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WL-04\AppData\Local\Temp\MSG\Tribology%20CO%20PO%20Attainment%20A%20&amp;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 Calculations"/>
      <sheetName val="CO meet M or N"/>
      <sheetName val="Internal Assesment marks"/>
      <sheetName val="CO Attainment Exit Survey"/>
      <sheetName val="Net CO attainment"/>
      <sheetName val="PO attainment"/>
      <sheetName val="PSO attainment"/>
      <sheetName val="Sheet2"/>
      <sheetName val="Course Exit Survey "/>
      <sheetName val="University TH Marks"/>
    </sheetNames>
    <sheetDataSet>
      <sheetData sheetId="0"/>
      <sheetData sheetId="1"/>
      <sheetData sheetId="2"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e">
            <v>#REF!</v>
          </cell>
        </row>
        <row r="22">
          <cell r="B22" t="e">
            <v>#REF!</v>
          </cell>
        </row>
        <row r="23">
          <cell r="B23" t="e">
            <v>#REF!</v>
          </cell>
        </row>
        <row r="24">
          <cell r="B24" t="e">
            <v>#REF!</v>
          </cell>
        </row>
        <row r="25">
          <cell r="B25" t="e">
            <v>#REF!</v>
          </cell>
        </row>
        <row r="26">
          <cell r="B26" t="e">
            <v>#REF!</v>
          </cell>
        </row>
        <row r="27">
          <cell r="B27" t="e">
            <v>#REF!</v>
          </cell>
        </row>
        <row r="28">
          <cell r="B28" t="e">
            <v>#REF!</v>
          </cell>
        </row>
        <row r="29">
          <cell r="B29" t="e">
            <v>#REF!</v>
          </cell>
        </row>
        <row r="30">
          <cell r="B30" t="e">
            <v>#REF!</v>
          </cell>
        </row>
        <row r="31">
          <cell r="B31" t="e">
            <v>#REF!</v>
          </cell>
        </row>
        <row r="32">
          <cell r="B32" t="e">
            <v>#REF!</v>
          </cell>
        </row>
        <row r="33">
          <cell r="B33" t="e">
            <v>#REF!</v>
          </cell>
        </row>
        <row r="34">
          <cell r="B34" t="e">
            <v>#REF!</v>
          </cell>
        </row>
        <row r="35">
          <cell r="B35" t="e">
            <v>#REF!</v>
          </cell>
        </row>
        <row r="36">
          <cell r="B36" t="e">
            <v>#REF!</v>
          </cell>
        </row>
        <row r="37">
          <cell r="B37" t="e">
            <v>#REF!</v>
          </cell>
        </row>
        <row r="38">
          <cell r="B38" t="e">
            <v>#REF!</v>
          </cell>
        </row>
        <row r="39">
          <cell r="B39" t="e">
            <v>#REF!</v>
          </cell>
        </row>
        <row r="40">
          <cell r="B40" t="e">
            <v>#REF!</v>
          </cell>
        </row>
        <row r="41">
          <cell r="B41" t="e">
            <v>#REF!</v>
          </cell>
        </row>
        <row r="42">
          <cell r="B42" t="e">
            <v>#REF!</v>
          </cell>
        </row>
        <row r="43">
          <cell r="B43" t="e">
            <v>#REF!</v>
          </cell>
        </row>
        <row r="44">
          <cell r="B44" t="e">
            <v>#REF!</v>
          </cell>
        </row>
        <row r="45">
          <cell r="B45" t="e">
            <v>#REF!</v>
          </cell>
        </row>
        <row r="46">
          <cell r="B46" t="e">
            <v>#REF!</v>
          </cell>
        </row>
        <row r="47">
          <cell r="B47" t="e">
            <v>#REF!</v>
          </cell>
        </row>
        <row r="48">
          <cell r="B48" t="e">
            <v>#REF!</v>
          </cell>
        </row>
        <row r="49">
          <cell r="B49" t="e">
            <v>#REF!</v>
          </cell>
        </row>
        <row r="50">
          <cell r="B50" t="e">
            <v>#REF!</v>
          </cell>
        </row>
        <row r="51">
          <cell r="B51" t="e">
            <v>#REF!</v>
          </cell>
        </row>
        <row r="53">
          <cell r="B53" t="e">
            <v>#REF!</v>
          </cell>
        </row>
        <row r="54">
          <cell r="B54" t="e">
            <v>#REF!</v>
          </cell>
        </row>
        <row r="55">
          <cell r="B55" t="e">
            <v>#REF!</v>
          </cell>
        </row>
        <row r="56">
          <cell r="B56" t="e">
            <v>#REF!</v>
          </cell>
        </row>
        <row r="57">
          <cell r="B57" t="e">
            <v>#REF!</v>
          </cell>
        </row>
        <row r="58">
          <cell r="B58" t="e">
            <v>#REF!</v>
          </cell>
        </row>
        <row r="59">
          <cell r="B59" t="e">
            <v>#REF!</v>
          </cell>
        </row>
        <row r="60">
          <cell r="B60" t="e">
            <v>#REF!</v>
          </cell>
        </row>
        <row r="61">
          <cell r="B61" t="e">
            <v>#REF!</v>
          </cell>
        </row>
        <row r="62">
          <cell r="B62" t="e">
            <v>#REF!</v>
          </cell>
        </row>
        <row r="63">
          <cell r="B63" t="e">
            <v>#REF!</v>
          </cell>
        </row>
        <row r="64">
          <cell r="B64" t="e">
            <v>#REF!</v>
          </cell>
        </row>
        <row r="65">
          <cell r="B65" t="e">
            <v>#REF!</v>
          </cell>
        </row>
        <row r="67">
          <cell r="B67" t="e">
            <v>#REF!</v>
          </cell>
        </row>
        <row r="68">
          <cell r="B68" t="e">
            <v>#REF!</v>
          </cell>
        </row>
        <row r="69">
          <cell r="B69" t="e">
            <v>#REF!</v>
          </cell>
        </row>
        <row r="70">
          <cell r="B70" t="e">
            <v>#REF!</v>
          </cell>
        </row>
        <row r="71">
          <cell r="B71" t="e">
            <v>#REF!</v>
          </cell>
        </row>
        <row r="72">
          <cell r="B72" t="e">
            <v>#REF!</v>
          </cell>
        </row>
        <row r="73">
          <cell r="B73" t="e">
            <v>#REF!</v>
          </cell>
        </row>
        <row r="74">
          <cell r="B74" t="e">
            <v>#REF!</v>
          </cell>
        </row>
        <row r="75">
          <cell r="B75" t="e">
            <v>#REF!</v>
          </cell>
        </row>
        <row r="77">
          <cell r="B77" t="e">
            <v>#REF!</v>
          </cell>
        </row>
        <row r="78">
          <cell r="B78" t="e">
            <v>#REF!</v>
          </cell>
        </row>
        <row r="79">
          <cell r="B79" t="e">
            <v>#REF!</v>
          </cell>
        </row>
        <row r="80">
          <cell r="B80" t="e">
            <v>#REF!</v>
          </cell>
        </row>
        <row r="81">
          <cell r="B81" t="e">
            <v>#REF!</v>
          </cell>
        </row>
        <row r="82">
          <cell r="B82" t="e">
            <v>#REF!</v>
          </cell>
        </row>
        <row r="83">
          <cell r="B83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85"/>
  <sheetViews>
    <sheetView workbookViewId="0">
      <selection activeCell="E87" sqref="E87"/>
    </sheetView>
  </sheetViews>
  <sheetFormatPr defaultColWidth="9.109375" defaultRowHeight="14.4" x14ac:dyDescent="0.3"/>
  <cols>
    <col min="1" max="2" width="9.109375" style="2"/>
    <col min="3" max="3" width="9.109375" style="1"/>
    <col min="4" max="4" width="17.33203125" style="1" customWidth="1"/>
    <col min="5" max="5" width="45.6640625" style="11" customWidth="1"/>
    <col min="6" max="6" width="12.6640625" style="1" customWidth="1"/>
    <col min="7" max="7" width="19" style="1" customWidth="1"/>
    <col min="8" max="8" width="12.6640625" style="1" customWidth="1"/>
    <col min="9" max="9" width="12.6640625" style="2" customWidth="1"/>
    <col min="10" max="10" width="9.109375" style="1"/>
    <col min="11" max="16384" width="9.109375" style="2"/>
  </cols>
  <sheetData>
    <row r="2" spans="3:11" ht="17.399999999999999" x14ac:dyDescent="0.3">
      <c r="D2" s="113" t="s">
        <v>34</v>
      </c>
      <c r="E2" s="113"/>
      <c r="F2" s="113"/>
      <c r="G2" s="113"/>
      <c r="H2" s="113"/>
    </row>
    <row r="3" spans="3:11" ht="15" thickBot="1" x14ac:dyDescent="0.35">
      <c r="D3" s="114"/>
      <c r="E3" s="114"/>
      <c r="F3" s="2"/>
      <c r="G3" s="2"/>
      <c r="H3" s="2"/>
    </row>
    <row r="4" spans="3:11" ht="17.399999999999999" thickBot="1" x14ac:dyDescent="0.35">
      <c r="D4" s="4" t="s">
        <v>0</v>
      </c>
      <c r="E4" s="3" t="s">
        <v>42</v>
      </c>
      <c r="F4" s="4" t="s">
        <v>1</v>
      </c>
      <c r="G4" s="30" t="s">
        <v>86</v>
      </c>
    </row>
    <row r="5" spans="3:11" ht="35.25" customHeight="1" thickBot="1" x14ac:dyDescent="0.35">
      <c r="D5" s="4" t="s">
        <v>2</v>
      </c>
      <c r="E5" s="62" t="s">
        <v>76</v>
      </c>
      <c r="F5" s="4" t="s">
        <v>3</v>
      </c>
      <c r="G5" s="30">
        <v>310251</v>
      </c>
    </row>
    <row r="6" spans="3:11" ht="17.399999999999999" thickBot="1" x14ac:dyDescent="0.35">
      <c r="D6" s="13" t="s">
        <v>4</v>
      </c>
      <c r="E6" s="5" t="s">
        <v>78</v>
      </c>
      <c r="F6" s="6" t="s">
        <v>11</v>
      </c>
      <c r="G6" s="7" t="s">
        <v>77</v>
      </c>
    </row>
    <row r="9" spans="3:11" ht="24.9" customHeight="1" x14ac:dyDescent="0.3">
      <c r="C9" s="28" t="s">
        <v>5</v>
      </c>
      <c r="D9" s="28" t="s">
        <v>36</v>
      </c>
      <c r="E9" s="28" t="s">
        <v>7</v>
      </c>
      <c r="F9" s="8" t="s">
        <v>71</v>
      </c>
      <c r="G9" s="8" t="s">
        <v>8</v>
      </c>
      <c r="H9" s="8" t="s">
        <v>9</v>
      </c>
      <c r="I9" s="8" t="s">
        <v>10</v>
      </c>
    </row>
    <row r="10" spans="3:11" ht="18" customHeight="1" x14ac:dyDescent="0.3">
      <c r="C10" s="63">
        <v>1</v>
      </c>
      <c r="D10" s="99" t="s">
        <v>87</v>
      </c>
      <c r="E10" s="99" t="s">
        <v>88</v>
      </c>
      <c r="F10" s="104">
        <v>18</v>
      </c>
      <c r="G10" s="104">
        <v>41</v>
      </c>
      <c r="H10" s="104">
        <f t="shared" ref="H10:H76" si="0">SUM(F10:G10)</f>
        <v>59</v>
      </c>
      <c r="I10" s="9" t="str">
        <f>IF(H10&gt;=49,"Y","N")</f>
        <v>Y</v>
      </c>
      <c r="K10" s="10"/>
    </row>
    <row r="11" spans="3:11" ht="18" customHeight="1" x14ac:dyDescent="0.3">
      <c r="C11" s="63">
        <v>2</v>
      </c>
      <c r="D11" s="100" t="s">
        <v>89</v>
      </c>
      <c r="E11" s="100" t="s">
        <v>90</v>
      </c>
      <c r="F11" s="105">
        <v>24</v>
      </c>
      <c r="G11" s="105">
        <v>47</v>
      </c>
      <c r="H11" s="105">
        <f t="shared" si="0"/>
        <v>71</v>
      </c>
      <c r="I11" s="9" t="str">
        <f t="shared" ref="I11:I74" si="1">IF(H11&gt;=49,"Y","N")</f>
        <v>Y</v>
      </c>
    </row>
    <row r="12" spans="3:11" ht="18" customHeight="1" x14ac:dyDescent="0.3">
      <c r="C12" s="63">
        <v>3</v>
      </c>
      <c r="D12" s="101" t="s">
        <v>91</v>
      </c>
      <c r="E12" s="101" t="s">
        <v>92</v>
      </c>
      <c r="F12" s="106">
        <v>20</v>
      </c>
      <c r="G12" s="106">
        <v>47</v>
      </c>
      <c r="H12" s="106">
        <f t="shared" si="0"/>
        <v>67</v>
      </c>
      <c r="I12" s="9" t="str">
        <f t="shared" si="1"/>
        <v>Y</v>
      </c>
    </row>
    <row r="13" spans="3:11" ht="18" customHeight="1" x14ac:dyDescent="0.3">
      <c r="C13" s="63">
        <v>4</v>
      </c>
      <c r="D13" s="102" t="s">
        <v>93</v>
      </c>
      <c r="E13" s="102" t="s">
        <v>94</v>
      </c>
      <c r="F13" s="107">
        <v>24</v>
      </c>
      <c r="G13" s="107">
        <v>48</v>
      </c>
      <c r="H13" s="111">
        <f t="shared" si="0"/>
        <v>72</v>
      </c>
      <c r="I13" s="9" t="str">
        <f t="shared" si="1"/>
        <v>Y</v>
      </c>
    </row>
    <row r="14" spans="3:11" ht="18" customHeight="1" x14ac:dyDescent="0.3">
      <c r="C14" s="63">
        <v>5</v>
      </c>
      <c r="D14" s="102" t="s">
        <v>95</v>
      </c>
      <c r="E14" s="102" t="s">
        <v>96</v>
      </c>
      <c r="F14" s="108">
        <v>24</v>
      </c>
      <c r="G14" s="108">
        <v>40</v>
      </c>
      <c r="H14" s="111">
        <f t="shared" si="0"/>
        <v>64</v>
      </c>
      <c r="I14" s="9" t="str">
        <f t="shared" si="1"/>
        <v>Y</v>
      </c>
    </row>
    <row r="15" spans="3:11" ht="18" customHeight="1" x14ac:dyDescent="0.3">
      <c r="C15" s="63">
        <v>6</v>
      </c>
      <c r="D15" s="102" t="s">
        <v>97</v>
      </c>
      <c r="E15" s="102" t="s">
        <v>98</v>
      </c>
      <c r="F15" s="108">
        <v>22</v>
      </c>
      <c r="G15" s="108">
        <v>40</v>
      </c>
      <c r="H15" s="111">
        <f t="shared" si="0"/>
        <v>62</v>
      </c>
      <c r="I15" s="9" t="str">
        <f t="shared" si="1"/>
        <v>Y</v>
      </c>
    </row>
    <row r="16" spans="3:11" ht="18" customHeight="1" x14ac:dyDescent="0.3">
      <c r="C16" s="63">
        <v>7</v>
      </c>
      <c r="D16" s="102" t="s">
        <v>99</v>
      </c>
      <c r="E16" s="102" t="s">
        <v>100</v>
      </c>
      <c r="F16" s="108">
        <v>25</v>
      </c>
      <c r="G16" s="108">
        <v>47</v>
      </c>
      <c r="H16" s="111">
        <f t="shared" si="0"/>
        <v>72</v>
      </c>
      <c r="I16" s="9" t="str">
        <f t="shared" si="1"/>
        <v>Y</v>
      </c>
    </row>
    <row r="17" spans="3:9" x14ac:dyDescent="0.3">
      <c r="C17" s="63">
        <v>8</v>
      </c>
      <c r="D17" s="102" t="s">
        <v>101</v>
      </c>
      <c r="E17" s="102" t="s">
        <v>102</v>
      </c>
      <c r="F17" s="108">
        <v>22</v>
      </c>
      <c r="G17" s="108">
        <v>34</v>
      </c>
      <c r="H17" s="111">
        <f t="shared" si="0"/>
        <v>56</v>
      </c>
      <c r="I17" s="9" t="str">
        <f t="shared" si="1"/>
        <v>Y</v>
      </c>
    </row>
    <row r="18" spans="3:9" x14ac:dyDescent="0.3">
      <c r="C18" s="63">
        <v>9</v>
      </c>
      <c r="D18" s="102" t="s">
        <v>103</v>
      </c>
      <c r="E18" s="102" t="s">
        <v>104</v>
      </c>
      <c r="F18" s="108">
        <v>25</v>
      </c>
      <c r="G18" s="108">
        <v>50</v>
      </c>
      <c r="H18" s="111">
        <f t="shared" si="0"/>
        <v>75</v>
      </c>
      <c r="I18" s="9" t="str">
        <f t="shared" si="1"/>
        <v>Y</v>
      </c>
    </row>
    <row r="19" spans="3:9" x14ac:dyDescent="0.3">
      <c r="C19" s="63">
        <v>10</v>
      </c>
      <c r="D19" s="102" t="s">
        <v>105</v>
      </c>
      <c r="E19" s="102" t="s">
        <v>106</v>
      </c>
      <c r="F19" s="107">
        <v>25</v>
      </c>
      <c r="G19" s="107">
        <v>47</v>
      </c>
      <c r="H19" s="107">
        <f t="shared" si="0"/>
        <v>72</v>
      </c>
      <c r="I19" s="9" t="str">
        <f t="shared" si="1"/>
        <v>Y</v>
      </c>
    </row>
    <row r="20" spans="3:9" x14ac:dyDescent="0.3">
      <c r="C20" s="63">
        <v>11</v>
      </c>
      <c r="D20" s="102" t="s">
        <v>107</v>
      </c>
      <c r="E20" s="102" t="s">
        <v>108</v>
      </c>
      <c r="F20" s="108">
        <v>25</v>
      </c>
      <c r="G20" s="108">
        <v>52</v>
      </c>
      <c r="H20" s="111">
        <f t="shared" si="0"/>
        <v>77</v>
      </c>
      <c r="I20" s="9" t="str">
        <f t="shared" si="1"/>
        <v>Y</v>
      </c>
    </row>
    <row r="21" spans="3:9" x14ac:dyDescent="0.3">
      <c r="C21" s="63">
        <v>12</v>
      </c>
      <c r="D21" s="102" t="s">
        <v>109</v>
      </c>
      <c r="E21" s="102" t="s">
        <v>110</v>
      </c>
      <c r="F21" s="108">
        <v>22</v>
      </c>
      <c r="G21" s="108">
        <v>45</v>
      </c>
      <c r="H21" s="111">
        <f t="shared" si="0"/>
        <v>67</v>
      </c>
      <c r="I21" s="9" t="str">
        <f t="shared" si="1"/>
        <v>Y</v>
      </c>
    </row>
    <row r="22" spans="3:9" x14ac:dyDescent="0.3">
      <c r="C22" s="63">
        <v>13</v>
      </c>
      <c r="D22" s="103" t="s">
        <v>111</v>
      </c>
      <c r="E22" s="103" t="s">
        <v>112</v>
      </c>
      <c r="F22" s="109">
        <v>28</v>
      </c>
      <c r="G22" s="109">
        <v>49</v>
      </c>
      <c r="H22" s="109">
        <f t="shared" si="0"/>
        <v>77</v>
      </c>
      <c r="I22" s="9" t="str">
        <f t="shared" si="1"/>
        <v>Y</v>
      </c>
    </row>
    <row r="23" spans="3:9" x14ac:dyDescent="0.3">
      <c r="C23" s="63">
        <v>14</v>
      </c>
      <c r="D23" s="102" t="s">
        <v>113</v>
      </c>
      <c r="E23" s="102" t="s">
        <v>114</v>
      </c>
      <c r="F23" s="108">
        <v>17</v>
      </c>
      <c r="G23" s="108">
        <v>36</v>
      </c>
      <c r="H23" s="111">
        <f t="shared" si="0"/>
        <v>53</v>
      </c>
      <c r="I23" s="9" t="str">
        <f t="shared" si="1"/>
        <v>Y</v>
      </c>
    </row>
    <row r="24" spans="3:9" x14ac:dyDescent="0.3">
      <c r="C24" s="63">
        <v>15</v>
      </c>
      <c r="D24" s="102" t="s">
        <v>115</v>
      </c>
      <c r="E24" s="102" t="s">
        <v>116</v>
      </c>
      <c r="F24" s="108">
        <v>23</v>
      </c>
      <c r="G24" s="108">
        <v>48</v>
      </c>
      <c r="H24" s="111">
        <f t="shared" si="0"/>
        <v>71</v>
      </c>
      <c r="I24" s="9" t="str">
        <f t="shared" si="1"/>
        <v>Y</v>
      </c>
    </row>
    <row r="25" spans="3:9" x14ac:dyDescent="0.3">
      <c r="C25" s="63">
        <v>16</v>
      </c>
      <c r="D25" s="102" t="s">
        <v>117</v>
      </c>
      <c r="E25" s="102" t="s">
        <v>118</v>
      </c>
      <c r="F25" s="108">
        <v>20</v>
      </c>
      <c r="G25" s="108">
        <v>36</v>
      </c>
      <c r="H25" s="111">
        <f t="shared" si="0"/>
        <v>56</v>
      </c>
      <c r="I25" s="9" t="str">
        <f t="shared" si="1"/>
        <v>Y</v>
      </c>
    </row>
    <row r="26" spans="3:9" x14ac:dyDescent="0.3">
      <c r="C26" s="63">
        <v>17</v>
      </c>
      <c r="D26" s="103" t="s">
        <v>119</v>
      </c>
      <c r="E26" s="103" t="s">
        <v>120</v>
      </c>
      <c r="F26" s="109">
        <v>25</v>
      </c>
      <c r="G26" s="109">
        <v>47</v>
      </c>
      <c r="H26" s="109">
        <f t="shared" si="0"/>
        <v>72</v>
      </c>
      <c r="I26" s="9" t="str">
        <f t="shared" si="1"/>
        <v>Y</v>
      </c>
    </row>
    <row r="27" spans="3:9" x14ac:dyDescent="0.3">
      <c r="C27" s="63">
        <v>18</v>
      </c>
      <c r="D27" s="102" t="s">
        <v>121</v>
      </c>
      <c r="E27" s="102" t="s">
        <v>122</v>
      </c>
      <c r="F27" s="108">
        <v>27</v>
      </c>
      <c r="G27" s="108">
        <v>33</v>
      </c>
      <c r="H27" s="111">
        <f t="shared" si="0"/>
        <v>60</v>
      </c>
      <c r="I27" s="9" t="str">
        <f t="shared" si="1"/>
        <v>Y</v>
      </c>
    </row>
    <row r="28" spans="3:9" x14ac:dyDescent="0.3">
      <c r="C28" s="63">
        <v>19</v>
      </c>
      <c r="D28" s="102" t="s">
        <v>123</v>
      </c>
      <c r="E28" s="102" t="s">
        <v>124</v>
      </c>
      <c r="F28" s="108">
        <v>22</v>
      </c>
      <c r="G28" s="108">
        <v>39</v>
      </c>
      <c r="H28" s="111">
        <f t="shared" si="0"/>
        <v>61</v>
      </c>
      <c r="I28" s="9" t="str">
        <f t="shared" si="1"/>
        <v>Y</v>
      </c>
    </row>
    <row r="29" spans="3:9" x14ac:dyDescent="0.3">
      <c r="C29" s="63">
        <v>20</v>
      </c>
      <c r="D29" s="102" t="s">
        <v>125</v>
      </c>
      <c r="E29" s="102" t="s">
        <v>126</v>
      </c>
      <c r="F29" s="108">
        <v>20</v>
      </c>
      <c r="G29" s="108">
        <v>34</v>
      </c>
      <c r="H29" s="111">
        <f t="shared" si="0"/>
        <v>54</v>
      </c>
      <c r="I29" s="9" t="str">
        <f t="shared" si="1"/>
        <v>Y</v>
      </c>
    </row>
    <row r="30" spans="3:9" x14ac:dyDescent="0.3">
      <c r="C30" s="63">
        <v>21</v>
      </c>
      <c r="D30" s="102" t="s">
        <v>127</v>
      </c>
      <c r="E30" s="102" t="s">
        <v>128</v>
      </c>
      <c r="F30" s="108">
        <v>26</v>
      </c>
      <c r="G30" s="108">
        <v>44</v>
      </c>
      <c r="H30" s="111">
        <f t="shared" si="0"/>
        <v>70</v>
      </c>
      <c r="I30" s="9" t="str">
        <f t="shared" si="1"/>
        <v>Y</v>
      </c>
    </row>
    <row r="31" spans="3:9" x14ac:dyDescent="0.3">
      <c r="C31" s="63">
        <v>22</v>
      </c>
      <c r="D31" s="102" t="s">
        <v>129</v>
      </c>
      <c r="E31" s="102" t="s">
        <v>130</v>
      </c>
      <c r="F31" s="107">
        <v>28</v>
      </c>
      <c r="G31" s="107">
        <v>44</v>
      </c>
      <c r="H31" s="107">
        <f t="shared" si="0"/>
        <v>72</v>
      </c>
      <c r="I31" s="9" t="str">
        <f t="shared" si="1"/>
        <v>Y</v>
      </c>
    </row>
    <row r="32" spans="3:9" x14ac:dyDescent="0.3">
      <c r="C32" s="63">
        <v>23</v>
      </c>
      <c r="D32" s="102" t="s">
        <v>131</v>
      </c>
      <c r="E32" s="102" t="s">
        <v>132</v>
      </c>
      <c r="F32" s="108">
        <v>22</v>
      </c>
      <c r="G32" s="108">
        <v>36</v>
      </c>
      <c r="H32" s="111">
        <f t="shared" si="0"/>
        <v>58</v>
      </c>
      <c r="I32" s="9" t="str">
        <f t="shared" si="1"/>
        <v>Y</v>
      </c>
    </row>
    <row r="33" spans="3:9" x14ac:dyDescent="0.3">
      <c r="C33" s="63">
        <v>24</v>
      </c>
      <c r="D33" s="102" t="s">
        <v>133</v>
      </c>
      <c r="E33" s="102" t="s">
        <v>134</v>
      </c>
      <c r="F33" s="108">
        <v>22</v>
      </c>
      <c r="G33" s="108">
        <v>54</v>
      </c>
      <c r="H33" s="111">
        <f t="shared" si="0"/>
        <v>76</v>
      </c>
      <c r="I33" s="9" t="str">
        <f t="shared" si="1"/>
        <v>Y</v>
      </c>
    </row>
    <row r="34" spans="3:9" ht="24" customHeight="1" x14ac:dyDescent="0.3">
      <c r="C34" s="63">
        <v>25</v>
      </c>
      <c r="D34" s="102" t="s">
        <v>135</v>
      </c>
      <c r="E34" s="102" t="s">
        <v>136</v>
      </c>
      <c r="F34" s="108">
        <v>22</v>
      </c>
      <c r="G34" s="108">
        <v>38</v>
      </c>
      <c r="H34" s="111">
        <f t="shared" si="0"/>
        <v>60</v>
      </c>
      <c r="I34" s="9" t="str">
        <f t="shared" si="1"/>
        <v>Y</v>
      </c>
    </row>
    <row r="35" spans="3:9" x14ac:dyDescent="0.3">
      <c r="C35" s="63">
        <v>26</v>
      </c>
      <c r="D35" s="102" t="s">
        <v>137</v>
      </c>
      <c r="E35" s="102" t="s">
        <v>138</v>
      </c>
      <c r="F35" s="108">
        <v>24</v>
      </c>
      <c r="G35" s="108">
        <v>41</v>
      </c>
      <c r="H35" s="111">
        <f t="shared" si="0"/>
        <v>65</v>
      </c>
      <c r="I35" s="9" t="str">
        <f t="shared" si="1"/>
        <v>Y</v>
      </c>
    </row>
    <row r="36" spans="3:9" x14ac:dyDescent="0.3">
      <c r="C36" s="63">
        <v>27</v>
      </c>
      <c r="D36" s="102" t="s">
        <v>139</v>
      </c>
      <c r="E36" s="102" t="s">
        <v>140</v>
      </c>
      <c r="F36" s="108">
        <v>25</v>
      </c>
      <c r="G36" s="108">
        <v>40</v>
      </c>
      <c r="H36" s="111">
        <f t="shared" si="0"/>
        <v>65</v>
      </c>
      <c r="I36" s="9" t="str">
        <f t="shared" si="1"/>
        <v>Y</v>
      </c>
    </row>
    <row r="37" spans="3:9" x14ac:dyDescent="0.3">
      <c r="C37" s="63">
        <v>28</v>
      </c>
      <c r="D37" s="102" t="s">
        <v>141</v>
      </c>
      <c r="E37" s="102" t="s">
        <v>142</v>
      </c>
      <c r="F37" s="108">
        <v>27</v>
      </c>
      <c r="G37" s="108">
        <v>45</v>
      </c>
      <c r="H37" s="111">
        <f t="shared" si="0"/>
        <v>72</v>
      </c>
      <c r="I37" s="9" t="str">
        <f t="shared" si="1"/>
        <v>Y</v>
      </c>
    </row>
    <row r="38" spans="3:9" ht="24" customHeight="1" x14ac:dyDescent="0.3">
      <c r="C38" s="63">
        <v>29</v>
      </c>
      <c r="D38" s="102" t="s">
        <v>143</v>
      </c>
      <c r="E38" s="102" t="s">
        <v>144</v>
      </c>
      <c r="F38" s="108">
        <v>28</v>
      </c>
      <c r="G38" s="108">
        <v>34</v>
      </c>
      <c r="H38" s="111">
        <f t="shared" si="0"/>
        <v>62</v>
      </c>
      <c r="I38" s="9" t="str">
        <f t="shared" si="1"/>
        <v>Y</v>
      </c>
    </row>
    <row r="39" spans="3:9" x14ac:dyDescent="0.3">
      <c r="C39" s="63">
        <v>30</v>
      </c>
      <c r="D39" s="102" t="s">
        <v>145</v>
      </c>
      <c r="E39" s="102" t="s">
        <v>146</v>
      </c>
      <c r="F39" s="108">
        <v>22</v>
      </c>
      <c r="G39" s="108">
        <v>28</v>
      </c>
      <c r="H39" s="111">
        <f t="shared" si="0"/>
        <v>50</v>
      </c>
      <c r="I39" s="9" t="str">
        <f t="shared" si="1"/>
        <v>Y</v>
      </c>
    </row>
    <row r="40" spans="3:9" x14ac:dyDescent="0.3">
      <c r="C40" s="63">
        <v>31</v>
      </c>
      <c r="D40" s="102" t="s">
        <v>147</v>
      </c>
      <c r="E40" s="102" t="s">
        <v>148</v>
      </c>
      <c r="F40" s="108">
        <v>21</v>
      </c>
      <c r="G40" s="108">
        <v>53</v>
      </c>
      <c r="H40" s="111">
        <f t="shared" si="0"/>
        <v>74</v>
      </c>
      <c r="I40" s="9" t="str">
        <f t="shared" si="1"/>
        <v>Y</v>
      </c>
    </row>
    <row r="41" spans="3:9" x14ac:dyDescent="0.3">
      <c r="C41" s="63">
        <v>32</v>
      </c>
      <c r="D41" s="102" t="s">
        <v>149</v>
      </c>
      <c r="E41" s="102" t="s">
        <v>150</v>
      </c>
      <c r="F41" s="108">
        <v>14</v>
      </c>
      <c r="G41" s="108">
        <v>46</v>
      </c>
      <c r="H41" s="111">
        <f t="shared" si="0"/>
        <v>60</v>
      </c>
      <c r="I41" s="9" t="str">
        <f t="shared" si="1"/>
        <v>Y</v>
      </c>
    </row>
    <row r="42" spans="3:9" x14ac:dyDescent="0.3">
      <c r="C42" s="63">
        <v>33</v>
      </c>
      <c r="D42" s="102" t="s">
        <v>151</v>
      </c>
      <c r="E42" s="102" t="s">
        <v>152</v>
      </c>
      <c r="F42" s="108">
        <v>23</v>
      </c>
      <c r="G42" s="108">
        <v>46</v>
      </c>
      <c r="H42" s="111">
        <f t="shared" si="0"/>
        <v>69</v>
      </c>
      <c r="I42" s="9" t="str">
        <f t="shared" si="1"/>
        <v>Y</v>
      </c>
    </row>
    <row r="43" spans="3:9" x14ac:dyDescent="0.3">
      <c r="C43" s="63">
        <v>34</v>
      </c>
      <c r="D43" s="102" t="s">
        <v>153</v>
      </c>
      <c r="E43" s="102" t="s">
        <v>154</v>
      </c>
      <c r="F43" s="108">
        <v>19</v>
      </c>
      <c r="G43" s="108">
        <v>34</v>
      </c>
      <c r="H43" s="111">
        <f t="shared" si="0"/>
        <v>53</v>
      </c>
      <c r="I43" s="9" t="str">
        <f t="shared" si="1"/>
        <v>Y</v>
      </c>
    </row>
    <row r="44" spans="3:9" x14ac:dyDescent="0.3">
      <c r="C44" s="63">
        <v>35</v>
      </c>
      <c r="D44" s="102" t="s">
        <v>155</v>
      </c>
      <c r="E44" s="102" t="s">
        <v>156</v>
      </c>
      <c r="F44" s="108">
        <v>25</v>
      </c>
      <c r="G44" s="108">
        <v>55</v>
      </c>
      <c r="H44" s="111">
        <f t="shared" si="0"/>
        <v>80</v>
      </c>
      <c r="I44" s="9" t="str">
        <f t="shared" si="1"/>
        <v>Y</v>
      </c>
    </row>
    <row r="45" spans="3:9" x14ac:dyDescent="0.3">
      <c r="C45" s="63">
        <v>36</v>
      </c>
      <c r="D45" s="102" t="s">
        <v>157</v>
      </c>
      <c r="E45" s="102" t="s">
        <v>158</v>
      </c>
      <c r="F45" s="108">
        <v>16</v>
      </c>
      <c r="G45" s="108">
        <v>56</v>
      </c>
      <c r="H45" s="111">
        <f t="shared" si="0"/>
        <v>72</v>
      </c>
      <c r="I45" s="9" t="str">
        <f t="shared" si="1"/>
        <v>Y</v>
      </c>
    </row>
    <row r="46" spans="3:9" x14ac:dyDescent="0.3">
      <c r="C46" s="63">
        <v>37</v>
      </c>
      <c r="D46" s="102" t="s">
        <v>159</v>
      </c>
      <c r="E46" s="102" t="s">
        <v>160</v>
      </c>
      <c r="F46" s="108">
        <v>25</v>
      </c>
      <c r="G46" s="108">
        <v>53</v>
      </c>
      <c r="H46" s="111">
        <f t="shared" si="0"/>
        <v>78</v>
      </c>
      <c r="I46" s="9" t="str">
        <f t="shared" si="1"/>
        <v>Y</v>
      </c>
    </row>
    <row r="47" spans="3:9" x14ac:dyDescent="0.3">
      <c r="C47" s="63">
        <v>38</v>
      </c>
      <c r="D47" s="102" t="s">
        <v>161</v>
      </c>
      <c r="E47" s="102" t="s">
        <v>162</v>
      </c>
      <c r="F47" s="108">
        <v>15</v>
      </c>
      <c r="G47" s="108">
        <v>47</v>
      </c>
      <c r="H47" s="111">
        <f t="shared" si="0"/>
        <v>62</v>
      </c>
      <c r="I47" s="9" t="str">
        <f t="shared" si="1"/>
        <v>Y</v>
      </c>
    </row>
    <row r="48" spans="3:9" x14ac:dyDescent="0.3">
      <c r="C48" s="63">
        <v>39</v>
      </c>
      <c r="D48" s="102" t="s">
        <v>163</v>
      </c>
      <c r="E48" s="102" t="s">
        <v>164</v>
      </c>
      <c r="F48" s="108">
        <v>13</v>
      </c>
      <c r="G48" s="108">
        <v>39</v>
      </c>
      <c r="H48" s="111">
        <f t="shared" si="0"/>
        <v>52</v>
      </c>
      <c r="I48" s="9" t="str">
        <f t="shared" si="1"/>
        <v>Y</v>
      </c>
    </row>
    <row r="49" spans="3:9" x14ac:dyDescent="0.3">
      <c r="C49" s="63">
        <v>40</v>
      </c>
      <c r="D49" s="102" t="s">
        <v>165</v>
      </c>
      <c r="E49" s="102" t="s">
        <v>166</v>
      </c>
      <c r="F49" s="108">
        <v>16</v>
      </c>
      <c r="G49" s="108">
        <v>50</v>
      </c>
      <c r="H49" s="111">
        <f t="shared" si="0"/>
        <v>66</v>
      </c>
      <c r="I49" s="9" t="str">
        <f t="shared" si="1"/>
        <v>Y</v>
      </c>
    </row>
    <row r="50" spans="3:9" ht="12" customHeight="1" x14ac:dyDescent="0.3">
      <c r="C50" s="63">
        <v>41</v>
      </c>
      <c r="D50" s="102" t="s">
        <v>167</v>
      </c>
      <c r="E50" s="102" t="s">
        <v>168</v>
      </c>
      <c r="F50" s="108">
        <v>18</v>
      </c>
      <c r="G50" s="108">
        <v>44</v>
      </c>
      <c r="H50" s="111">
        <f t="shared" si="0"/>
        <v>62</v>
      </c>
      <c r="I50" s="9" t="str">
        <f t="shared" si="1"/>
        <v>Y</v>
      </c>
    </row>
    <row r="51" spans="3:9" x14ac:dyDescent="0.3">
      <c r="C51" s="63">
        <v>42</v>
      </c>
      <c r="D51" s="102" t="s">
        <v>169</v>
      </c>
      <c r="E51" s="102" t="s">
        <v>170</v>
      </c>
      <c r="F51" s="108">
        <v>27</v>
      </c>
      <c r="G51" s="108">
        <v>56</v>
      </c>
      <c r="H51" s="111">
        <f t="shared" si="0"/>
        <v>83</v>
      </c>
      <c r="I51" s="9" t="str">
        <f t="shared" si="1"/>
        <v>Y</v>
      </c>
    </row>
    <row r="52" spans="3:9" ht="15.75" customHeight="1" x14ac:dyDescent="0.3">
      <c r="C52" s="63">
        <v>43</v>
      </c>
      <c r="D52" s="102" t="s">
        <v>171</v>
      </c>
      <c r="E52" s="102" t="s">
        <v>172</v>
      </c>
      <c r="F52" s="108">
        <v>18</v>
      </c>
      <c r="G52" s="108">
        <v>50</v>
      </c>
      <c r="H52" s="111">
        <f t="shared" si="0"/>
        <v>68</v>
      </c>
      <c r="I52" s="9" t="str">
        <f t="shared" si="1"/>
        <v>Y</v>
      </c>
    </row>
    <row r="53" spans="3:9" ht="18.75" customHeight="1" x14ac:dyDescent="0.3">
      <c r="C53" s="63">
        <v>44</v>
      </c>
      <c r="D53" s="102" t="s">
        <v>173</v>
      </c>
      <c r="E53" s="102" t="s">
        <v>174</v>
      </c>
      <c r="F53" s="108">
        <v>12</v>
      </c>
      <c r="G53" s="108">
        <v>42</v>
      </c>
      <c r="H53" s="111">
        <f t="shared" si="0"/>
        <v>54</v>
      </c>
      <c r="I53" s="9" t="str">
        <f t="shared" si="1"/>
        <v>Y</v>
      </c>
    </row>
    <row r="54" spans="3:9" x14ac:dyDescent="0.3">
      <c r="C54" s="63">
        <v>45</v>
      </c>
      <c r="D54" s="102" t="s">
        <v>175</v>
      </c>
      <c r="E54" s="102" t="s">
        <v>176</v>
      </c>
      <c r="F54" s="108">
        <v>14</v>
      </c>
      <c r="G54" s="108">
        <v>49</v>
      </c>
      <c r="H54" s="111">
        <f t="shared" si="0"/>
        <v>63</v>
      </c>
      <c r="I54" s="9" t="str">
        <f t="shared" si="1"/>
        <v>Y</v>
      </c>
    </row>
    <row r="55" spans="3:9" x14ac:dyDescent="0.3">
      <c r="C55" s="63">
        <v>46</v>
      </c>
      <c r="D55" s="102" t="s">
        <v>177</v>
      </c>
      <c r="E55" s="102" t="s">
        <v>178</v>
      </c>
      <c r="F55" s="108">
        <v>24</v>
      </c>
      <c r="G55" s="108">
        <v>37</v>
      </c>
      <c r="H55" s="111">
        <f t="shared" si="0"/>
        <v>61</v>
      </c>
      <c r="I55" s="9" t="str">
        <f t="shared" si="1"/>
        <v>Y</v>
      </c>
    </row>
    <row r="56" spans="3:9" x14ac:dyDescent="0.3">
      <c r="C56" s="63">
        <v>47</v>
      </c>
      <c r="D56" s="102" t="s">
        <v>179</v>
      </c>
      <c r="E56" s="102" t="s">
        <v>180</v>
      </c>
      <c r="F56" s="108">
        <v>18</v>
      </c>
      <c r="G56" s="108">
        <v>53</v>
      </c>
      <c r="H56" s="111">
        <f t="shared" si="0"/>
        <v>71</v>
      </c>
      <c r="I56" s="9" t="str">
        <f t="shared" si="1"/>
        <v>Y</v>
      </c>
    </row>
    <row r="57" spans="3:9" x14ac:dyDescent="0.3">
      <c r="C57" s="63">
        <v>48</v>
      </c>
      <c r="D57" s="102" t="s">
        <v>181</v>
      </c>
      <c r="E57" s="102" t="s">
        <v>182</v>
      </c>
      <c r="F57" s="108">
        <v>23</v>
      </c>
      <c r="G57" s="108">
        <v>48</v>
      </c>
      <c r="H57" s="111">
        <f t="shared" si="0"/>
        <v>71</v>
      </c>
      <c r="I57" s="9" t="str">
        <f t="shared" si="1"/>
        <v>Y</v>
      </c>
    </row>
    <row r="58" spans="3:9" ht="24" customHeight="1" x14ac:dyDescent="0.3">
      <c r="C58" s="63">
        <v>49</v>
      </c>
      <c r="D58" s="102" t="s">
        <v>183</v>
      </c>
      <c r="E58" s="102" t="s">
        <v>184</v>
      </c>
      <c r="F58" s="108">
        <v>27</v>
      </c>
      <c r="G58" s="108">
        <v>40</v>
      </c>
      <c r="H58" s="111">
        <f t="shared" si="0"/>
        <v>67</v>
      </c>
      <c r="I58" s="9" t="str">
        <f t="shared" si="1"/>
        <v>Y</v>
      </c>
    </row>
    <row r="59" spans="3:9" x14ac:dyDescent="0.3">
      <c r="C59" s="63">
        <v>50</v>
      </c>
      <c r="D59" s="102" t="s">
        <v>185</v>
      </c>
      <c r="E59" s="102" t="s">
        <v>186</v>
      </c>
      <c r="F59" s="108">
        <v>27</v>
      </c>
      <c r="G59" s="108">
        <v>46</v>
      </c>
      <c r="H59" s="111">
        <f t="shared" si="0"/>
        <v>73</v>
      </c>
      <c r="I59" s="9" t="str">
        <f t="shared" si="1"/>
        <v>Y</v>
      </c>
    </row>
    <row r="60" spans="3:9" x14ac:dyDescent="0.3">
      <c r="C60" s="63">
        <v>51</v>
      </c>
      <c r="D60" s="102" t="s">
        <v>187</v>
      </c>
      <c r="E60" s="102" t="s">
        <v>188</v>
      </c>
      <c r="F60" s="108">
        <v>20</v>
      </c>
      <c r="G60" s="108">
        <v>45</v>
      </c>
      <c r="H60" s="111">
        <f t="shared" si="0"/>
        <v>65</v>
      </c>
      <c r="I60" s="9" t="str">
        <f t="shared" si="1"/>
        <v>Y</v>
      </c>
    </row>
    <row r="61" spans="3:9" x14ac:dyDescent="0.3">
      <c r="C61" s="63">
        <v>52</v>
      </c>
      <c r="D61" s="102" t="s">
        <v>189</v>
      </c>
      <c r="E61" s="102" t="s">
        <v>190</v>
      </c>
      <c r="F61" s="108">
        <v>20</v>
      </c>
      <c r="G61" s="108">
        <v>48</v>
      </c>
      <c r="H61" s="111">
        <f t="shared" si="0"/>
        <v>68</v>
      </c>
      <c r="I61" s="9" t="str">
        <f t="shared" si="1"/>
        <v>Y</v>
      </c>
    </row>
    <row r="62" spans="3:9" x14ac:dyDescent="0.3">
      <c r="C62" s="63">
        <v>53</v>
      </c>
      <c r="D62" s="102" t="s">
        <v>191</v>
      </c>
      <c r="E62" s="102" t="s">
        <v>192</v>
      </c>
      <c r="F62" s="108">
        <v>15</v>
      </c>
      <c r="G62" s="108">
        <v>46</v>
      </c>
      <c r="H62" s="111">
        <f t="shared" si="0"/>
        <v>61</v>
      </c>
      <c r="I62" s="9" t="str">
        <f t="shared" si="1"/>
        <v>Y</v>
      </c>
    </row>
    <row r="63" spans="3:9" x14ac:dyDescent="0.3">
      <c r="C63" s="63">
        <v>54</v>
      </c>
      <c r="D63" s="102" t="s">
        <v>193</v>
      </c>
      <c r="E63" s="102" t="s">
        <v>194</v>
      </c>
      <c r="F63" s="108">
        <v>21</v>
      </c>
      <c r="G63" s="108">
        <v>48</v>
      </c>
      <c r="H63" s="111">
        <f t="shared" si="0"/>
        <v>69</v>
      </c>
      <c r="I63" s="9" t="str">
        <f t="shared" si="1"/>
        <v>Y</v>
      </c>
    </row>
    <row r="64" spans="3:9" x14ac:dyDescent="0.3">
      <c r="C64" s="63">
        <v>55</v>
      </c>
      <c r="D64" s="102" t="s">
        <v>195</v>
      </c>
      <c r="E64" s="102" t="s">
        <v>196</v>
      </c>
      <c r="F64" s="108">
        <v>16</v>
      </c>
      <c r="G64" s="108">
        <v>28</v>
      </c>
      <c r="H64" s="111">
        <f t="shared" si="0"/>
        <v>44</v>
      </c>
      <c r="I64" s="9" t="str">
        <f t="shared" si="1"/>
        <v>N</v>
      </c>
    </row>
    <row r="65" spans="3:9" x14ac:dyDescent="0.3">
      <c r="C65" s="63">
        <v>56</v>
      </c>
      <c r="D65" s="102" t="s">
        <v>197</v>
      </c>
      <c r="E65" s="102" t="s">
        <v>198</v>
      </c>
      <c r="F65" s="108">
        <v>20</v>
      </c>
      <c r="G65" s="108">
        <v>45</v>
      </c>
      <c r="H65" s="111">
        <f t="shared" si="0"/>
        <v>65</v>
      </c>
      <c r="I65" s="9" t="str">
        <f t="shared" si="1"/>
        <v>Y</v>
      </c>
    </row>
    <row r="66" spans="3:9" x14ac:dyDescent="0.3">
      <c r="C66" s="63">
        <v>57</v>
      </c>
      <c r="D66" s="102" t="s">
        <v>199</v>
      </c>
      <c r="E66" s="102" t="s">
        <v>200</v>
      </c>
      <c r="F66" s="107">
        <v>20</v>
      </c>
      <c r="G66" s="107">
        <v>39</v>
      </c>
      <c r="H66" s="107">
        <f t="shared" si="0"/>
        <v>59</v>
      </c>
      <c r="I66" s="9" t="str">
        <f t="shared" si="1"/>
        <v>Y</v>
      </c>
    </row>
    <row r="67" spans="3:9" x14ac:dyDescent="0.3">
      <c r="C67" s="63">
        <v>58</v>
      </c>
      <c r="D67" s="102" t="s">
        <v>201</v>
      </c>
      <c r="E67" s="102" t="s">
        <v>202</v>
      </c>
      <c r="F67" s="107">
        <v>27</v>
      </c>
      <c r="G67" s="107">
        <v>42</v>
      </c>
      <c r="H67" s="107">
        <f t="shared" si="0"/>
        <v>69</v>
      </c>
      <c r="I67" s="9" t="str">
        <f t="shared" si="1"/>
        <v>Y</v>
      </c>
    </row>
    <row r="68" spans="3:9" x14ac:dyDescent="0.3">
      <c r="C68" s="63">
        <v>59</v>
      </c>
      <c r="D68" s="102" t="s">
        <v>203</v>
      </c>
      <c r="E68" s="102" t="s">
        <v>204</v>
      </c>
      <c r="F68" s="108">
        <v>19</v>
      </c>
      <c r="G68" s="108">
        <v>46</v>
      </c>
      <c r="H68" s="111">
        <f t="shared" si="0"/>
        <v>65</v>
      </c>
      <c r="I68" s="9" t="str">
        <f t="shared" si="1"/>
        <v>Y</v>
      </c>
    </row>
    <row r="69" spans="3:9" x14ac:dyDescent="0.3">
      <c r="C69" s="63">
        <v>60</v>
      </c>
      <c r="D69" s="102" t="s">
        <v>205</v>
      </c>
      <c r="E69" s="102" t="s">
        <v>206</v>
      </c>
      <c r="F69" s="108">
        <v>26</v>
      </c>
      <c r="G69" s="108">
        <v>44</v>
      </c>
      <c r="H69" s="111">
        <f t="shared" si="0"/>
        <v>70</v>
      </c>
      <c r="I69" s="9" t="str">
        <f t="shared" si="1"/>
        <v>Y</v>
      </c>
    </row>
    <row r="70" spans="3:9" x14ac:dyDescent="0.3">
      <c r="C70" s="63">
        <v>61</v>
      </c>
      <c r="D70" s="102" t="s">
        <v>207</v>
      </c>
      <c r="E70" s="102" t="s">
        <v>208</v>
      </c>
      <c r="F70" s="108">
        <v>20</v>
      </c>
      <c r="G70" s="108">
        <v>48</v>
      </c>
      <c r="H70" s="111">
        <f t="shared" si="0"/>
        <v>68</v>
      </c>
      <c r="I70" s="9" t="str">
        <f t="shared" si="1"/>
        <v>Y</v>
      </c>
    </row>
    <row r="71" spans="3:9" x14ac:dyDescent="0.3">
      <c r="C71" s="63">
        <v>62</v>
      </c>
      <c r="D71" s="102" t="s">
        <v>209</v>
      </c>
      <c r="E71" s="102" t="s">
        <v>210</v>
      </c>
      <c r="F71" s="108">
        <v>21</v>
      </c>
      <c r="G71" s="108">
        <v>52</v>
      </c>
      <c r="H71" s="111">
        <f t="shared" si="0"/>
        <v>73</v>
      </c>
      <c r="I71" s="9" t="str">
        <f t="shared" si="1"/>
        <v>Y</v>
      </c>
    </row>
    <row r="72" spans="3:9" x14ac:dyDescent="0.3">
      <c r="C72" s="63">
        <v>63</v>
      </c>
      <c r="D72" s="102" t="s">
        <v>211</v>
      </c>
      <c r="E72" s="102" t="s">
        <v>212</v>
      </c>
      <c r="F72" s="108">
        <v>21</v>
      </c>
      <c r="G72" s="108">
        <v>39</v>
      </c>
      <c r="H72" s="111">
        <f t="shared" si="0"/>
        <v>60</v>
      </c>
      <c r="I72" s="9" t="str">
        <f t="shared" si="1"/>
        <v>Y</v>
      </c>
    </row>
    <row r="73" spans="3:9" x14ac:dyDescent="0.3">
      <c r="C73" s="63">
        <v>64</v>
      </c>
      <c r="D73" s="102" t="s">
        <v>213</v>
      </c>
      <c r="E73" s="102" t="s">
        <v>214</v>
      </c>
      <c r="F73" s="108">
        <v>20</v>
      </c>
      <c r="G73" s="108">
        <v>41</v>
      </c>
      <c r="H73" s="111">
        <f t="shared" si="0"/>
        <v>61</v>
      </c>
      <c r="I73" s="9" t="str">
        <f t="shared" si="1"/>
        <v>Y</v>
      </c>
    </row>
    <row r="74" spans="3:9" ht="15.6" x14ac:dyDescent="0.3">
      <c r="C74" s="63">
        <v>65</v>
      </c>
      <c r="D74" s="102" t="s">
        <v>215</v>
      </c>
      <c r="E74" s="102" t="s">
        <v>216</v>
      </c>
      <c r="F74" s="110">
        <v>22</v>
      </c>
      <c r="G74" s="110">
        <v>35</v>
      </c>
      <c r="H74" s="111">
        <f t="shared" si="0"/>
        <v>57</v>
      </c>
      <c r="I74" s="9" t="str">
        <f t="shared" si="1"/>
        <v>Y</v>
      </c>
    </row>
    <row r="75" spans="3:9" ht="15.6" x14ac:dyDescent="0.3">
      <c r="C75" s="63">
        <v>66</v>
      </c>
      <c r="D75" s="102" t="s">
        <v>217</v>
      </c>
      <c r="E75" s="102" t="s">
        <v>218</v>
      </c>
      <c r="F75" s="110">
        <v>21</v>
      </c>
      <c r="G75" s="110">
        <v>41</v>
      </c>
      <c r="H75" s="111">
        <f t="shared" si="0"/>
        <v>62</v>
      </c>
      <c r="I75" s="9" t="str">
        <f t="shared" ref="I75:I76" si="2">IF(H75&gt;=49,"Y","N")</f>
        <v>Y</v>
      </c>
    </row>
    <row r="76" spans="3:9" ht="24" customHeight="1" x14ac:dyDescent="0.3">
      <c r="C76" s="63">
        <v>67</v>
      </c>
      <c r="D76" s="102" t="s">
        <v>219</v>
      </c>
      <c r="E76" s="102" t="s">
        <v>220</v>
      </c>
      <c r="F76" s="110">
        <v>16</v>
      </c>
      <c r="G76" s="110">
        <v>39</v>
      </c>
      <c r="H76" s="111">
        <f t="shared" si="0"/>
        <v>55</v>
      </c>
      <c r="I76" s="9" t="str">
        <f t="shared" si="2"/>
        <v>Y</v>
      </c>
    </row>
    <row r="77" spans="3:9" ht="15.6" x14ac:dyDescent="0.3">
      <c r="C77" s="64"/>
      <c r="D77" s="93" t="s">
        <v>32</v>
      </c>
      <c r="E77" s="94"/>
      <c r="F77" s="95">
        <v>67</v>
      </c>
      <c r="G77" s="96"/>
      <c r="H77" s="92"/>
      <c r="I77" s="1"/>
    </row>
    <row r="78" spans="3:9" ht="15.6" x14ac:dyDescent="0.3">
      <c r="D78" s="57" t="s">
        <v>75</v>
      </c>
      <c r="E78" s="58"/>
      <c r="F78" s="14">
        <f>SUM(H10:H76)</f>
        <v>4378</v>
      </c>
    </row>
    <row r="79" spans="3:9" ht="15.6" x14ac:dyDescent="0.3">
      <c r="D79" s="59" t="s">
        <v>44</v>
      </c>
      <c r="E79" s="60"/>
      <c r="F79" s="14">
        <v>49</v>
      </c>
    </row>
    <row r="80" spans="3:9" ht="15.6" x14ac:dyDescent="0.3">
      <c r="D80" s="59" t="s">
        <v>45</v>
      </c>
      <c r="E80" s="60"/>
      <c r="F80" s="38">
        <f>F79/F77</f>
        <v>0.73134328358208955</v>
      </c>
    </row>
    <row r="81" spans="2:6" ht="15.6" x14ac:dyDescent="0.3">
      <c r="D81" s="57" t="s">
        <v>46</v>
      </c>
      <c r="E81" s="58"/>
      <c r="F81" s="14">
        <v>3</v>
      </c>
    </row>
    <row r="85" spans="2:6" x14ac:dyDescent="0.3">
      <c r="B85" s="39"/>
      <c r="C85" s="40"/>
      <c r="D85" s="40"/>
      <c r="E85" s="41"/>
    </row>
  </sheetData>
  <mergeCells count="2">
    <mergeCell ref="D2:H2"/>
    <mergeCell ref="D3:E3"/>
  </mergeCells>
  <conditionalFormatting sqref="H10:H76">
    <cfRule type="cellIs" dxfId="0" priority="1" operator="lessThan">
      <formula>60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87"/>
  <sheetViews>
    <sheetView topLeftCell="C1" zoomScale="95" zoomScaleNormal="95" workbookViewId="0">
      <pane xSplit="3" topLeftCell="F1" activePane="topRight" state="frozen"/>
      <selection activeCell="C1" sqref="C1"/>
      <selection pane="topRight" activeCell="I7" sqref="I7"/>
    </sheetView>
  </sheetViews>
  <sheetFormatPr defaultRowHeight="14.4" x14ac:dyDescent="0.3"/>
  <cols>
    <col min="4" max="4" width="23.44140625" customWidth="1"/>
    <col min="5" max="5" width="43.109375" customWidth="1"/>
    <col min="6" max="6" width="12.6640625" customWidth="1"/>
    <col min="7" max="7" width="15.88671875" customWidth="1"/>
    <col min="8" max="8" width="12.6640625" customWidth="1"/>
    <col min="9" max="9" width="14.33203125" customWidth="1"/>
    <col min="10" max="10" width="16.6640625" customWidth="1"/>
    <col min="11" max="11" width="16.109375" customWidth="1"/>
    <col min="12" max="12" width="15.44140625" customWidth="1"/>
    <col min="13" max="13" width="14.33203125" customWidth="1"/>
    <col min="14" max="14" width="17.5546875" customWidth="1"/>
    <col min="15" max="15" width="13.6640625" hidden="1" customWidth="1"/>
    <col min="16" max="16" width="9.5546875" hidden="1" customWidth="1"/>
    <col min="17" max="17" width="12.33203125" hidden="1" customWidth="1"/>
    <col min="18" max="18" width="9.109375" hidden="1" customWidth="1"/>
    <col min="19" max="19" width="12.6640625" customWidth="1"/>
    <col min="20" max="20" width="9.109375" customWidth="1"/>
    <col min="21" max="21" width="19.6640625" customWidth="1"/>
    <col min="22" max="22" width="17.44140625" customWidth="1"/>
    <col min="23" max="23" width="9.109375" customWidth="1"/>
  </cols>
  <sheetData>
    <row r="2" spans="2:23" ht="21" customHeight="1" x14ac:dyDescent="0.3">
      <c r="D2" s="137" t="s">
        <v>35</v>
      </c>
      <c r="E2" s="137"/>
      <c r="F2" s="137"/>
      <c r="G2" s="137"/>
      <c r="H2" s="137"/>
      <c r="I2" s="137"/>
      <c r="J2" s="137"/>
      <c r="K2" s="137"/>
    </row>
    <row r="4" spans="2:23" s="2" customFormat="1" ht="24.9" customHeight="1" thickBot="1" x14ac:dyDescent="0.35">
      <c r="B4" s="18"/>
      <c r="C4" s="18"/>
      <c r="D4" s="114"/>
      <c r="E4" s="114"/>
      <c r="I4" s="138"/>
      <c r="J4" s="138"/>
      <c r="K4" s="138"/>
    </row>
    <row r="5" spans="2:23" s="2" customFormat="1" ht="24.9" customHeight="1" thickBot="1" x14ac:dyDescent="0.35">
      <c r="B5" s="19"/>
      <c r="C5" s="19"/>
      <c r="D5" s="4" t="s">
        <v>0</v>
      </c>
      <c r="E5" s="3" t="s">
        <v>42</v>
      </c>
      <c r="F5" s="4" t="s">
        <v>1</v>
      </c>
      <c r="G5" s="30" t="s">
        <v>86</v>
      </c>
      <c r="H5" s="1"/>
      <c r="I5" s="138"/>
      <c r="J5" s="138"/>
      <c r="K5" s="138"/>
    </row>
    <row r="6" spans="2:23" s="2" customFormat="1" ht="24.9" customHeight="1" thickBot="1" x14ac:dyDescent="0.35">
      <c r="B6" s="19"/>
      <c r="C6" s="19"/>
      <c r="D6" s="4" t="s">
        <v>2</v>
      </c>
      <c r="E6" s="62" t="s">
        <v>76</v>
      </c>
      <c r="F6" s="4" t="s">
        <v>3</v>
      </c>
      <c r="G6" s="30">
        <v>310251</v>
      </c>
      <c r="H6" s="1"/>
      <c r="I6" s="138"/>
      <c r="J6" s="138"/>
      <c r="K6" s="138"/>
    </row>
    <row r="7" spans="2:23" ht="18.75" customHeight="1" thickBot="1" x14ac:dyDescent="0.4">
      <c r="B7" s="12"/>
      <c r="C7" s="12"/>
      <c r="D7" s="13" t="s">
        <v>4</v>
      </c>
      <c r="E7" s="5" t="s">
        <v>78</v>
      </c>
      <c r="F7" s="6" t="s">
        <v>11</v>
      </c>
      <c r="G7" s="7" t="s">
        <v>77</v>
      </c>
      <c r="H7" s="1"/>
    </row>
    <row r="8" spans="2:23" ht="22.5" customHeight="1" x14ac:dyDescent="0.35">
      <c r="B8" s="12"/>
      <c r="C8" s="12"/>
      <c r="D8" s="113" t="s">
        <v>18</v>
      </c>
      <c r="E8" s="113"/>
      <c r="F8" s="113"/>
      <c r="G8" s="113"/>
      <c r="H8" s="113"/>
      <c r="I8" s="113"/>
      <c r="J8" s="113"/>
      <c r="K8" s="113"/>
    </row>
    <row r="10" spans="2:23" ht="20.100000000000001" customHeight="1" x14ac:dyDescent="0.3">
      <c r="B10" s="129" t="s">
        <v>5</v>
      </c>
      <c r="C10" s="131" t="s">
        <v>5</v>
      </c>
      <c r="D10" s="130" t="s">
        <v>6</v>
      </c>
      <c r="E10" s="130" t="s">
        <v>7</v>
      </c>
      <c r="F10" s="126" t="s">
        <v>72</v>
      </c>
      <c r="G10" s="127"/>
      <c r="H10" s="127"/>
      <c r="I10" s="128"/>
      <c r="J10" s="126" t="s">
        <v>19</v>
      </c>
      <c r="K10" s="127"/>
      <c r="L10" s="127"/>
      <c r="M10" s="128"/>
      <c r="N10" s="126" t="s">
        <v>73</v>
      </c>
      <c r="O10" s="127"/>
      <c r="P10" s="127"/>
      <c r="Q10" s="127"/>
      <c r="R10" s="127"/>
      <c r="S10" s="127"/>
      <c r="T10" s="127"/>
      <c r="U10" s="128"/>
    </row>
    <row r="11" spans="2:23" ht="20.100000000000001" customHeight="1" x14ac:dyDescent="0.3">
      <c r="B11" s="129"/>
      <c r="C11" s="132"/>
      <c r="D11" s="130"/>
      <c r="E11" s="130"/>
      <c r="F11" s="20" t="s">
        <v>20</v>
      </c>
      <c r="G11" s="117" t="s">
        <v>21</v>
      </c>
      <c r="H11" s="20" t="s">
        <v>22</v>
      </c>
      <c r="I11" s="117" t="s">
        <v>21</v>
      </c>
      <c r="J11" s="37" t="s">
        <v>43</v>
      </c>
      <c r="K11" s="119" t="s">
        <v>23</v>
      </c>
      <c r="L11" s="37" t="s">
        <v>22</v>
      </c>
      <c r="M11" s="119" t="s">
        <v>21</v>
      </c>
      <c r="N11" s="37" t="s">
        <v>74</v>
      </c>
      <c r="O11" s="135" t="s">
        <v>21</v>
      </c>
      <c r="P11" s="37" t="s">
        <v>24</v>
      </c>
      <c r="Q11" s="119" t="s">
        <v>23</v>
      </c>
      <c r="S11" s="118" t="s">
        <v>23</v>
      </c>
      <c r="T11" s="37" t="s">
        <v>22</v>
      </c>
      <c r="U11" s="118" t="s">
        <v>23</v>
      </c>
    </row>
    <row r="12" spans="2:23" ht="20.100000000000001" customHeight="1" x14ac:dyDescent="0.3">
      <c r="B12" s="129"/>
      <c r="C12" s="133"/>
      <c r="D12" s="130"/>
      <c r="E12" s="130"/>
      <c r="F12" s="20" t="s">
        <v>12</v>
      </c>
      <c r="G12" s="118"/>
      <c r="H12" s="20" t="s">
        <v>13</v>
      </c>
      <c r="I12" s="118"/>
      <c r="J12" s="20" t="s">
        <v>14</v>
      </c>
      <c r="K12" s="118"/>
      <c r="L12" s="20" t="s">
        <v>15</v>
      </c>
      <c r="M12" s="118"/>
      <c r="N12" s="20" t="s">
        <v>16</v>
      </c>
      <c r="O12" s="136"/>
      <c r="P12" s="20" t="s">
        <v>17</v>
      </c>
      <c r="Q12" s="118"/>
      <c r="S12" s="134"/>
      <c r="T12" s="20" t="s">
        <v>17</v>
      </c>
      <c r="U12" s="134"/>
    </row>
    <row r="13" spans="2:23" s="23" customFormat="1" ht="18" customHeight="1" x14ac:dyDescent="0.3">
      <c r="B13" s="14" t="e">
        <f>'[1]CO meet M or N'!B14</f>
        <v>#REF!</v>
      </c>
      <c r="C13" s="14">
        <v>1</v>
      </c>
      <c r="D13" s="99" t="s">
        <v>87</v>
      </c>
      <c r="E13" s="99" t="s">
        <v>88</v>
      </c>
      <c r="F13" s="17">
        <v>8</v>
      </c>
      <c r="G13" s="21" t="str">
        <f>IF(F13="","NA",IF(F13&gt;=6,"Y","N"))</f>
        <v>Y</v>
      </c>
      <c r="H13" s="17">
        <v>5</v>
      </c>
      <c r="I13" s="21" t="str">
        <f>IF(H13="","NA",IF(H13&gt;=6,"Y","N"))</f>
        <v>N</v>
      </c>
      <c r="J13" s="17">
        <v>6</v>
      </c>
      <c r="K13" s="21" t="str">
        <f>IF(J13="","NA",IF(J13&gt;=6,"Y","N"))</f>
        <v>Y</v>
      </c>
      <c r="L13" s="17">
        <v>6</v>
      </c>
      <c r="M13" s="21" t="str">
        <f>IF(L13="","NA",IF(L13&gt;=6,"Y","N"))</f>
        <v>Y</v>
      </c>
      <c r="N13" s="17"/>
      <c r="O13" s="21" t="str">
        <f>IF(N13="","NA",IF(N13&gt;=6,"Y","N"))</f>
        <v>NA</v>
      </c>
      <c r="P13" s="17"/>
      <c r="Q13" s="21" t="str">
        <f>IF(P13="","NA",IF(P13&gt;=6,"Y","N"))</f>
        <v>NA</v>
      </c>
      <c r="R13" s="22"/>
      <c r="S13" s="21" t="str">
        <f>IF(N13="","NA",IF(N13&gt;=6,"Y","N"))</f>
        <v>NA</v>
      </c>
      <c r="T13" s="17"/>
      <c r="U13" s="21" t="str">
        <f>IF(T13="","NA",IF(T13&gt;=6,"Y","N"))</f>
        <v>NA</v>
      </c>
      <c r="V13"/>
      <c r="W13"/>
    </row>
    <row r="14" spans="2:23" s="23" customFormat="1" ht="18" customHeight="1" x14ac:dyDescent="0.3">
      <c r="B14" s="14" t="e">
        <f>'[1]CO meet M or N'!B15</f>
        <v>#REF!</v>
      </c>
      <c r="C14" s="14">
        <v>2</v>
      </c>
      <c r="D14" s="100" t="s">
        <v>89</v>
      </c>
      <c r="E14" s="100" t="s">
        <v>90</v>
      </c>
      <c r="F14" s="17">
        <v>6</v>
      </c>
      <c r="G14" s="21" t="str">
        <f t="shared" ref="G14:G77" si="0">IF(F14="","NA",IF(F14&gt;=6,"Y","N"))</f>
        <v>Y</v>
      </c>
      <c r="H14" s="17">
        <v>5</v>
      </c>
      <c r="I14" s="21" t="str">
        <f t="shared" ref="I14:I77" si="1">IF(H14="","NA",IF(H14&gt;=6,"Y","N"))</f>
        <v>N</v>
      </c>
      <c r="J14" s="17">
        <v>7</v>
      </c>
      <c r="K14" s="21" t="str">
        <f t="shared" ref="K14:K77" si="2">IF(J14="","NA",IF(J14&gt;=6,"Y","N"))</f>
        <v>Y</v>
      </c>
      <c r="L14" s="17">
        <v>7</v>
      </c>
      <c r="M14" s="21" t="str">
        <f t="shared" ref="M14:M77" si="3">IF(L14="","NA",IF(L14&gt;=6,"Y","N"))</f>
        <v>Y</v>
      </c>
      <c r="N14" s="17">
        <v>8</v>
      </c>
      <c r="O14" s="21"/>
      <c r="P14" s="17"/>
      <c r="Q14" s="21"/>
      <c r="R14" s="22"/>
      <c r="S14" s="21" t="str">
        <f t="shared" ref="S14:S77" si="4">IF(N14="","NA",IF(N14&gt;=6,"Y","N"))</f>
        <v>Y</v>
      </c>
      <c r="T14" s="17">
        <v>8</v>
      </c>
      <c r="U14" s="21" t="str">
        <f t="shared" ref="U14:U77" si="5">IF(T14="","NA",IF(T14&gt;=6,"Y","N"))</f>
        <v>Y</v>
      </c>
      <c r="V14"/>
      <c r="W14"/>
    </row>
    <row r="15" spans="2:23" s="23" customFormat="1" ht="18" customHeight="1" x14ac:dyDescent="0.3">
      <c r="B15" s="14" t="e">
        <f>'[1]CO meet M or N'!B16</f>
        <v>#REF!</v>
      </c>
      <c r="C15" s="14">
        <v>3</v>
      </c>
      <c r="D15" s="101" t="s">
        <v>91</v>
      </c>
      <c r="E15" s="101" t="s">
        <v>92</v>
      </c>
      <c r="F15" s="17"/>
      <c r="G15" s="112" t="str">
        <f t="shared" si="0"/>
        <v>NA</v>
      </c>
      <c r="H15" s="17"/>
      <c r="I15" s="21" t="str">
        <f t="shared" si="1"/>
        <v>NA</v>
      </c>
      <c r="J15" s="17">
        <v>6</v>
      </c>
      <c r="K15" s="21" t="str">
        <f t="shared" si="2"/>
        <v>Y</v>
      </c>
      <c r="L15" s="17">
        <v>6</v>
      </c>
      <c r="M15" s="21" t="str">
        <f t="shared" si="3"/>
        <v>Y</v>
      </c>
      <c r="N15" s="17">
        <v>7</v>
      </c>
      <c r="O15" s="21"/>
      <c r="P15" s="17"/>
      <c r="Q15" s="21"/>
      <c r="R15" s="22"/>
      <c r="S15" s="21" t="str">
        <f t="shared" si="4"/>
        <v>Y</v>
      </c>
      <c r="T15" s="17">
        <v>7</v>
      </c>
      <c r="U15" s="21" t="str">
        <f t="shared" si="5"/>
        <v>Y</v>
      </c>
      <c r="V15"/>
      <c r="W15"/>
    </row>
    <row r="16" spans="2:23" s="23" customFormat="1" ht="18" customHeight="1" x14ac:dyDescent="0.3">
      <c r="B16" s="14" t="e">
        <f>'[1]CO meet M or N'!B17</f>
        <v>#REF!</v>
      </c>
      <c r="C16" s="14">
        <v>4</v>
      </c>
      <c r="D16" s="102" t="s">
        <v>93</v>
      </c>
      <c r="E16" s="102" t="s">
        <v>94</v>
      </c>
      <c r="F16" s="17">
        <v>7</v>
      </c>
      <c r="G16" s="21" t="str">
        <f t="shared" si="0"/>
        <v>Y</v>
      </c>
      <c r="H16" s="17">
        <v>7</v>
      </c>
      <c r="I16" s="21" t="str">
        <f t="shared" si="1"/>
        <v>Y</v>
      </c>
      <c r="J16" s="17">
        <v>7</v>
      </c>
      <c r="K16" s="21" t="str">
        <f t="shared" si="2"/>
        <v>Y</v>
      </c>
      <c r="L16" s="17">
        <v>7</v>
      </c>
      <c r="M16" s="21" t="str">
        <f t="shared" si="3"/>
        <v>Y</v>
      </c>
      <c r="N16" s="17">
        <v>9</v>
      </c>
      <c r="O16" s="21"/>
      <c r="P16" s="17"/>
      <c r="Q16" s="21"/>
      <c r="R16" s="22"/>
      <c r="S16" s="21" t="str">
        <f t="shared" si="4"/>
        <v>Y</v>
      </c>
      <c r="T16" s="17">
        <v>9</v>
      </c>
      <c r="U16" s="21" t="str">
        <f t="shared" si="5"/>
        <v>Y</v>
      </c>
      <c r="V16"/>
      <c r="W16"/>
    </row>
    <row r="17" spans="2:23" s="23" customFormat="1" ht="18" customHeight="1" x14ac:dyDescent="0.3">
      <c r="B17" s="14" t="e">
        <f>'[1]CO meet M or N'!B18</f>
        <v>#REF!</v>
      </c>
      <c r="C17" s="14">
        <v>5</v>
      </c>
      <c r="D17" s="102" t="s">
        <v>95</v>
      </c>
      <c r="E17" s="102" t="s">
        <v>96</v>
      </c>
      <c r="F17" s="17">
        <v>3</v>
      </c>
      <c r="G17" s="21" t="str">
        <f t="shared" si="0"/>
        <v>N</v>
      </c>
      <c r="H17" s="17">
        <v>4</v>
      </c>
      <c r="I17" s="21" t="str">
        <f t="shared" si="1"/>
        <v>N</v>
      </c>
      <c r="J17" s="17">
        <v>6</v>
      </c>
      <c r="K17" s="21" t="str">
        <f t="shared" si="2"/>
        <v>Y</v>
      </c>
      <c r="L17" s="17">
        <v>6</v>
      </c>
      <c r="M17" s="21" t="str">
        <f t="shared" si="3"/>
        <v>Y</v>
      </c>
      <c r="N17" s="17">
        <v>8</v>
      </c>
      <c r="O17" s="21"/>
      <c r="P17" s="17"/>
      <c r="Q17" s="21"/>
      <c r="R17" s="22"/>
      <c r="S17" s="21" t="str">
        <f t="shared" si="4"/>
        <v>Y</v>
      </c>
      <c r="T17" s="17">
        <v>8</v>
      </c>
      <c r="U17" s="21" t="str">
        <f t="shared" si="5"/>
        <v>Y</v>
      </c>
      <c r="V17"/>
      <c r="W17"/>
    </row>
    <row r="18" spans="2:23" s="23" customFormat="1" ht="18" customHeight="1" x14ac:dyDescent="0.3">
      <c r="B18" s="14" t="e">
        <f>'[1]CO meet M or N'!B19</f>
        <v>#REF!</v>
      </c>
      <c r="C18" s="14">
        <v>6</v>
      </c>
      <c r="D18" s="102" t="s">
        <v>97</v>
      </c>
      <c r="E18" s="102" t="s">
        <v>98</v>
      </c>
      <c r="F18" s="17">
        <v>8</v>
      </c>
      <c r="G18" s="21" t="str">
        <f t="shared" si="0"/>
        <v>Y</v>
      </c>
      <c r="H18" s="17">
        <v>4</v>
      </c>
      <c r="I18" s="21" t="str">
        <f t="shared" si="1"/>
        <v>N</v>
      </c>
      <c r="J18" s="17">
        <v>8</v>
      </c>
      <c r="K18" s="21" t="str">
        <f t="shared" si="2"/>
        <v>Y</v>
      </c>
      <c r="L18" s="17">
        <v>6</v>
      </c>
      <c r="M18" s="21" t="str">
        <f t="shared" si="3"/>
        <v>Y</v>
      </c>
      <c r="N18" s="17"/>
      <c r="O18" s="21"/>
      <c r="P18" s="17"/>
      <c r="Q18" s="21"/>
      <c r="R18" s="22"/>
      <c r="S18" s="21" t="str">
        <f t="shared" si="4"/>
        <v>NA</v>
      </c>
      <c r="T18" s="17"/>
      <c r="U18" s="21" t="str">
        <f t="shared" si="5"/>
        <v>NA</v>
      </c>
      <c r="V18"/>
      <c r="W18"/>
    </row>
    <row r="19" spans="2:23" s="23" customFormat="1" ht="18" customHeight="1" x14ac:dyDescent="0.3">
      <c r="B19" s="14" t="e">
        <f>'[1]CO meet M or N'!B20</f>
        <v>#REF!</v>
      </c>
      <c r="C19" s="14">
        <v>7</v>
      </c>
      <c r="D19" s="102" t="s">
        <v>99</v>
      </c>
      <c r="E19" s="102" t="s">
        <v>100</v>
      </c>
      <c r="F19" s="17">
        <v>8</v>
      </c>
      <c r="G19" s="21" t="str">
        <f t="shared" si="0"/>
        <v>Y</v>
      </c>
      <c r="H19" s="17">
        <v>5</v>
      </c>
      <c r="I19" s="21" t="str">
        <f t="shared" si="1"/>
        <v>N</v>
      </c>
      <c r="J19" s="17">
        <v>5</v>
      </c>
      <c r="K19" s="21" t="str">
        <f t="shared" si="2"/>
        <v>N</v>
      </c>
      <c r="L19" s="17">
        <v>6</v>
      </c>
      <c r="M19" s="21" t="str">
        <f t="shared" si="3"/>
        <v>Y</v>
      </c>
      <c r="N19" s="17"/>
      <c r="O19" s="21"/>
      <c r="P19" s="17"/>
      <c r="Q19" s="21"/>
      <c r="R19" s="22"/>
      <c r="S19" s="21" t="str">
        <f t="shared" si="4"/>
        <v>NA</v>
      </c>
      <c r="T19" s="17"/>
      <c r="U19" s="21" t="str">
        <f t="shared" si="5"/>
        <v>NA</v>
      </c>
      <c r="V19"/>
      <c r="W19"/>
    </row>
    <row r="20" spans="2:23" s="23" customFormat="1" ht="18" customHeight="1" x14ac:dyDescent="0.3">
      <c r="B20" s="14" t="e">
        <f>'[1]CO meet M or N'!B21</f>
        <v>#REF!</v>
      </c>
      <c r="C20" s="14">
        <v>8</v>
      </c>
      <c r="D20" s="102" t="s">
        <v>101</v>
      </c>
      <c r="E20" s="102" t="s">
        <v>102</v>
      </c>
      <c r="F20" s="17">
        <v>6</v>
      </c>
      <c r="G20" s="21" t="str">
        <f t="shared" si="0"/>
        <v>Y</v>
      </c>
      <c r="H20" s="17">
        <v>6</v>
      </c>
      <c r="I20" s="21" t="str">
        <f t="shared" si="1"/>
        <v>Y</v>
      </c>
      <c r="J20" s="17">
        <v>6</v>
      </c>
      <c r="K20" s="21" t="str">
        <f t="shared" si="2"/>
        <v>Y</v>
      </c>
      <c r="L20" s="17">
        <v>6</v>
      </c>
      <c r="M20" s="21" t="str">
        <f t="shared" si="3"/>
        <v>Y</v>
      </c>
      <c r="N20" s="17">
        <v>9</v>
      </c>
      <c r="O20" s="21"/>
      <c r="P20" s="17"/>
      <c r="Q20" s="21"/>
      <c r="R20" s="22"/>
      <c r="S20" s="21" t="str">
        <f t="shared" si="4"/>
        <v>Y</v>
      </c>
      <c r="T20" s="17">
        <v>9</v>
      </c>
      <c r="U20" s="21" t="str">
        <f t="shared" si="5"/>
        <v>Y</v>
      </c>
      <c r="V20"/>
      <c r="W20"/>
    </row>
    <row r="21" spans="2:23" s="23" customFormat="1" ht="18" customHeight="1" x14ac:dyDescent="0.3">
      <c r="B21" s="14" t="e">
        <f>'[1]CO meet M or N'!B22</f>
        <v>#REF!</v>
      </c>
      <c r="C21" s="14">
        <v>9</v>
      </c>
      <c r="D21" s="102" t="s">
        <v>103</v>
      </c>
      <c r="E21" s="102" t="s">
        <v>104</v>
      </c>
      <c r="F21" s="15">
        <v>6</v>
      </c>
      <c r="G21" s="21" t="str">
        <f t="shared" si="0"/>
        <v>Y</v>
      </c>
      <c r="H21" s="15">
        <v>5</v>
      </c>
      <c r="I21" s="21" t="str">
        <f t="shared" si="1"/>
        <v>N</v>
      </c>
      <c r="J21" s="17">
        <v>5</v>
      </c>
      <c r="K21" s="21" t="str">
        <f t="shared" si="2"/>
        <v>N</v>
      </c>
      <c r="L21" s="17">
        <v>4</v>
      </c>
      <c r="M21" s="21" t="str">
        <f t="shared" si="3"/>
        <v>N</v>
      </c>
      <c r="N21" s="17"/>
      <c r="O21" s="21"/>
      <c r="P21" s="17"/>
      <c r="Q21" s="21"/>
      <c r="R21" s="22"/>
      <c r="S21" s="21" t="str">
        <f t="shared" si="4"/>
        <v>NA</v>
      </c>
      <c r="T21" s="17"/>
      <c r="U21" s="21" t="str">
        <f t="shared" si="5"/>
        <v>NA</v>
      </c>
      <c r="V21"/>
      <c r="W21"/>
    </row>
    <row r="22" spans="2:23" s="23" customFormat="1" ht="18" customHeight="1" x14ac:dyDescent="0.3">
      <c r="B22" s="14" t="e">
        <f>'[1]CO meet M or N'!B23</f>
        <v>#REF!</v>
      </c>
      <c r="C22" s="14">
        <v>10</v>
      </c>
      <c r="D22" s="102" t="s">
        <v>105</v>
      </c>
      <c r="E22" s="102" t="s">
        <v>106</v>
      </c>
      <c r="F22" s="15">
        <v>7</v>
      </c>
      <c r="G22" s="21" t="str">
        <f t="shared" si="0"/>
        <v>Y</v>
      </c>
      <c r="H22" s="15">
        <v>6</v>
      </c>
      <c r="I22" s="21" t="str">
        <f t="shared" si="1"/>
        <v>Y</v>
      </c>
      <c r="J22" s="17">
        <v>4</v>
      </c>
      <c r="K22" s="21" t="str">
        <f t="shared" si="2"/>
        <v>N</v>
      </c>
      <c r="L22" s="15">
        <v>5</v>
      </c>
      <c r="M22" s="21" t="str">
        <f t="shared" si="3"/>
        <v>N</v>
      </c>
      <c r="N22" s="15">
        <v>8</v>
      </c>
      <c r="O22" s="21"/>
      <c r="P22" s="15"/>
      <c r="Q22" s="21"/>
      <c r="R22" s="22"/>
      <c r="S22" s="21" t="str">
        <f t="shared" si="4"/>
        <v>Y</v>
      </c>
      <c r="T22" s="17">
        <v>8</v>
      </c>
      <c r="U22" s="21" t="str">
        <f t="shared" si="5"/>
        <v>Y</v>
      </c>
      <c r="V22"/>
      <c r="W22"/>
    </row>
    <row r="23" spans="2:23" s="23" customFormat="1" ht="18" customHeight="1" x14ac:dyDescent="0.3">
      <c r="B23" s="14" t="e">
        <f>'[1]CO meet M or N'!B24</f>
        <v>#REF!</v>
      </c>
      <c r="C23" s="14">
        <v>11</v>
      </c>
      <c r="D23" s="102" t="s">
        <v>107</v>
      </c>
      <c r="E23" s="102" t="s">
        <v>108</v>
      </c>
      <c r="F23" s="97">
        <v>8</v>
      </c>
      <c r="G23" s="21" t="str">
        <f t="shared" si="0"/>
        <v>Y</v>
      </c>
      <c r="H23" s="97">
        <v>5</v>
      </c>
      <c r="I23" s="21" t="str">
        <f t="shared" si="1"/>
        <v>N</v>
      </c>
      <c r="J23" s="17">
        <v>3</v>
      </c>
      <c r="K23" s="21" t="str">
        <f t="shared" si="2"/>
        <v>N</v>
      </c>
      <c r="L23" s="17">
        <v>7</v>
      </c>
      <c r="M23" s="21" t="str">
        <f t="shared" si="3"/>
        <v>Y</v>
      </c>
      <c r="N23" s="17">
        <v>7</v>
      </c>
      <c r="O23" s="21"/>
      <c r="P23" s="17"/>
      <c r="Q23" s="21"/>
      <c r="R23" s="22"/>
      <c r="S23" s="21" t="str">
        <f t="shared" si="4"/>
        <v>Y</v>
      </c>
      <c r="T23" s="17">
        <v>7</v>
      </c>
      <c r="U23" s="21" t="str">
        <f t="shared" si="5"/>
        <v>Y</v>
      </c>
      <c r="V23"/>
      <c r="W23"/>
    </row>
    <row r="24" spans="2:23" s="23" customFormat="1" ht="18" customHeight="1" x14ac:dyDescent="0.3">
      <c r="B24" s="14" t="e">
        <f>'[1]CO meet M or N'!B25</f>
        <v>#REF!</v>
      </c>
      <c r="C24" s="14">
        <v>12</v>
      </c>
      <c r="D24" s="102" t="s">
        <v>109</v>
      </c>
      <c r="E24" s="102" t="s">
        <v>110</v>
      </c>
      <c r="F24" s="97">
        <v>8</v>
      </c>
      <c r="G24" s="21" t="str">
        <f t="shared" si="0"/>
        <v>Y</v>
      </c>
      <c r="H24" s="97">
        <v>8</v>
      </c>
      <c r="I24" s="21" t="str">
        <f t="shared" si="1"/>
        <v>Y</v>
      </c>
      <c r="J24" s="17">
        <v>8</v>
      </c>
      <c r="K24" s="21" t="str">
        <f t="shared" si="2"/>
        <v>Y</v>
      </c>
      <c r="L24" s="17">
        <v>6</v>
      </c>
      <c r="M24" s="21" t="str">
        <f t="shared" si="3"/>
        <v>Y</v>
      </c>
      <c r="N24" s="17">
        <v>7</v>
      </c>
      <c r="O24" s="21"/>
      <c r="P24" s="17"/>
      <c r="Q24" s="21"/>
      <c r="R24" s="22"/>
      <c r="S24" s="21" t="str">
        <f t="shared" si="4"/>
        <v>Y</v>
      </c>
      <c r="T24" s="17">
        <v>7</v>
      </c>
      <c r="U24" s="21" t="str">
        <f t="shared" si="5"/>
        <v>Y</v>
      </c>
      <c r="V24"/>
      <c r="W24"/>
    </row>
    <row r="25" spans="2:23" s="23" customFormat="1" ht="18" customHeight="1" x14ac:dyDescent="0.3">
      <c r="B25" s="14" t="e">
        <f>'[1]CO meet M or N'!B26</f>
        <v>#REF!</v>
      </c>
      <c r="C25" s="14">
        <v>13</v>
      </c>
      <c r="D25" s="103" t="s">
        <v>111</v>
      </c>
      <c r="E25" s="103" t="s">
        <v>112</v>
      </c>
      <c r="F25" s="17"/>
      <c r="G25" s="112" t="str">
        <f t="shared" si="0"/>
        <v>NA</v>
      </c>
      <c r="H25" s="17"/>
      <c r="I25" s="21" t="str">
        <f t="shared" si="1"/>
        <v>NA</v>
      </c>
      <c r="J25" s="17">
        <v>8</v>
      </c>
      <c r="K25" s="21" t="str">
        <f t="shared" si="2"/>
        <v>Y</v>
      </c>
      <c r="L25" s="17">
        <v>6</v>
      </c>
      <c r="M25" s="21" t="str">
        <f t="shared" si="3"/>
        <v>Y</v>
      </c>
      <c r="N25" s="17"/>
      <c r="O25" s="21"/>
      <c r="P25" s="17"/>
      <c r="Q25" s="21"/>
      <c r="R25" s="22"/>
      <c r="S25" s="21" t="str">
        <f t="shared" si="4"/>
        <v>NA</v>
      </c>
      <c r="T25" s="17"/>
      <c r="U25" s="21" t="str">
        <f t="shared" si="5"/>
        <v>NA</v>
      </c>
      <c r="V25"/>
      <c r="W25"/>
    </row>
    <row r="26" spans="2:23" s="23" customFormat="1" ht="18" customHeight="1" x14ac:dyDescent="0.3">
      <c r="B26" s="14" t="e">
        <f>'[1]CO meet M or N'!B27</f>
        <v>#REF!</v>
      </c>
      <c r="C26" s="14">
        <v>14</v>
      </c>
      <c r="D26" s="102" t="s">
        <v>113</v>
      </c>
      <c r="E26" s="102" t="s">
        <v>114</v>
      </c>
      <c r="F26" s="17"/>
      <c r="G26" s="112" t="str">
        <f t="shared" si="0"/>
        <v>NA</v>
      </c>
      <c r="H26" s="17"/>
      <c r="I26" s="21" t="str">
        <f t="shared" si="1"/>
        <v>NA</v>
      </c>
      <c r="J26" s="17">
        <v>6</v>
      </c>
      <c r="K26" s="21" t="str">
        <f t="shared" si="2"/>
        <v>Y</v>
      </c>
      <c r="L26" s="17">
        <v>6</v>
      </c>
      <c r="M26" s="21" t="str">
        <f t="shared" si="3"/>
        <v>Y</v>
      </c>
      <c r="N26" s="17"/>
      <c r="O26" s="21"/>
      <c r="P26" s="17"/>
      <c r="Q26" s="21"/>
      <c r="R26" s="22"/>
      <c r="S26" s="21" t="str">
        <f t="shared" si="4"/>
        <v>NA</v>
      </c>
      <c r="T26" s="17"/>
      <c r="U26" s="21" t="str">
        <f t="shared" si="5"/>
        <v>NA</v>
      </c>
      <c r="V26"/>
      <c r="W26"/>
    </row>
    <row r="27" spans="2:23" s="23" customFormat="1" ht="18" customHeight="1" x14ac:dyDescent="0.3">
      <c r="B27" s="14" t="e">
        <f>'[1]CO meet M or N'!B28</f>
        <v>#REF!</v>
      </c>
      <c r="C27" s="14">
        <v>15</v>
      </c>
      <c r="D27" s="102" t="s">
        <v>115</v>
      </c>
      <c r="E27" s="102" t="s">
        <v>116</v>
      </c>
      <c r="F27" s="17">
        <v>8</v>
      </c>
      <c r="G27" s="21" t="str">
        <f t="shared" si="0"/>
        <v>Y</v>
      </c>
      <c r="H27" s="17">
        <v>7</v>
      </c>
      <c r="I27" s="21" t="str">
        <f t="shared" si="1"/>
        <v>Y</v>
      </c>
      <c r="J27" s="15">
        <v>6</v>
      </c>
      <c r="K27" s="21" t="str">
        <f t="shared" si="2"/>
        <v>Y</v>
      </c>
      <c r="L27" s="17">
        <v>6</v>
      </c>
      <c r="M27" s="21" t="str">
        <f t="shared" si="3"/>
        <v>Y</v>
      </c>
      <c r="N27" s="17">
        <v>7</v>
      </c>
      <c r="O27" s="21"/>
      <c r="P27" s="17"/>
      <c r="Q27" s="21"/>
      <c r="R27" s="22"/>
      <c r="S27" s="21" t="str">
        <f t="shared" si="4"/>
        <v>Y</v>
      </c>
      <c r="T27" s="17">
        <v>7</v>
      </c>
      <c r="U27" s="21" t="str">
        <f t="shared" si="5"/>
        <v>Y</v>
      </c>
      <c r="V27"/>
      <c r="W27"/>
    </row>
    <row r="28" spans="2:23" s="23" customFormat="1" ht="18" customHeight="1" x14ac:dyDescent="0.3">
      <c r="B28" s="14" t="e">
        <f>'[1]CO meet M or N'!B29</f>
        <v>#REF!</v>
      </c>
      <c r="C28" s="14">
        <v>16</v>
      </c>
      <c r="D28" s="102" t="s">
        <v>117</v>
      </c>
      <c r="E28" s="102" t="s">
        <v>118</v>
      </c>
      <c r="F28" s="17">
        <v>6</v>
      </c>
      <c r="G28" s="21" t="str">
        <f t="shared" si="0"/>
        <v>Y</v>
      </c>
      <c r="H28" s="17">
        <v>6</v>
      </c>
      <c r="I28" s="21" t="str">
        <f t="shared" si="1"/>
        <v>Y</v>
      </c>
      <c r="J28" s="15">
        <v>7</v>
      </c>
      <c r="K28" s="21" t="str">
        <f t="shared" si="2"/>
        <v>Y</v>
      </c>
      <c r="L28" s="17">
        <v>6</v>
      </c>
      <c r="M28" s="21" t="str">
        <f t="shared" si="3"/>
        <v>Y</v>
      </c>
      <c r="N28" s="17"/>
      <c r="O28" s="21"/>
      <c r="P28" s="17"/>
      <c r="Q28" s="21"/>
      <c r="R28" s="22"/>
      <c r="S28" s="21" t="str">
        <f t="shared" si="4"/>
        <v>NA</v>
      </c>
      <c r="T28" s="17"/>
      <c r="U28" s="21" t="str">
        <f t="shared" si="5"/>
        <v>NA</v>
      </c>
      <c r="V28"/>
      <c r="W28"/>
    </row>
    <row r="29" spans="2:23" s="23" customFormat="1" ht="18" customHeight="1" x14ac:dyDescent="0.3">
      <c r="B29" s="14" t="e">
        <f>'[1]CO meet M or N'!B30</f>
        <v>#REF!</v>
      </c>
      <c r="C29" s="14">
        <v>17</v>
      </c>
      <c r="D29" s="103" t="s">
        <v>119</v>
      </c>
      <c r="E29" s="103" t="s">
        <v>120</v>
      </c>
      <c r="F29" s="17"/>
      <c r="G29" s="112" t="str">
        <f t="shared" si="0"/>
        <v>NA</v>
      </c>
      <c r="H29" s="17"/>
      <c r="I29" s="21" t="str">
        <f t="shared" si="1"/>
        <v>NA</v>
      </c>
      <c r="J29" s="97">
        <v>8</v>
      </c>
      <c r="K29" s="21" t="str">
        <f t="shared" si="2"/>
        <v>Y</v>
      </c>
      <c r="L29" s="17">
        <v>6</v>
      </c>
      <c r="M29" s="21" t="str">
        <f t="shared" si="3"/>
        <v>Y</v>
      </c>
      <c r="N29" s="17">
        <v>9</v>
      </c>
      <c r="O29" s="21"/>
      <c r="P29" s="17"/>
      <c r="Q29" s="21"/>
      <c r="R29" s="22"/>
      <c r="S29" s="21" t="str">
        <f t="shared" si="4"/>
        <v>Y</v>
      </c>
      <c r="T29" s="17">
        <v>9</v>
      </c>
      <c r="U29" s="21" t="str">
        <f t="shared" si="5"/>
        <v>Y</v>
      </c>
      <c r="V29"/>
      <c r="W29"/>
    </row>
    <row r="30" spans="2:23" s="23" customFormat="1" ht="18" customHeight="1" x14ac:dyDescent="0.3">
      <c r="B30" s="14" t="e">
        <f>'[1]CO meet M or N'!B31</f>
        <v>#REF!</v>
      </c>
      <c r="C30" s="14">
        <v>18</v>
      </c>
      <c r="D30" s="102" t="s">
        <v>121</v>
      </c>
      <c r="E30" s="102" t="s">
        <v>122</v>
      </c>
      <c r="F30" s="17">
        <v>8</v>
      </c>
      <c r="G30" s="21" t="str">
        <f t="shared" si="0"/>
        <v>Y</v>
      </c>
      <c r="H30" s="17">
        <v>5</v>
      </c>
      <c r="I30" s="21" t="str">
        <f t="shared" si="1"/>
        <v>N</v>
      </c>
      <c r="J30" s="97">
        <v>8</v>
      </c>
      <c r="K30" s="21" t="str">
        <f t="shared" si="2"/>
        <v>Y</v>
      </c>
      <c r="L30" s="17">
        <v>6</v>
      </c>
      <c r="M30" s="21" t="str">
        <f t="shared" si="3"/>
        <v>Y</v>
      </c>
      <c r="N30" s="17"/>
      <c r="O30" s="21"/>
      <c r="P30" s="17"/>
      <c r="Q30" s="21"/>
      <c r="R30" s="22"/>
      <c r="S30" s="21" t="str">
        <f t="shared" si="4"/>
        <v>NA</v>
      </c>
      <c r="T30" s="17"/>
      <c r="U30" s="21" t="str">
        <f t="shared" si="5"/>
        <v>NA</v>
      </c>
      <c r="V30"/>
      <c r="W30"/>
    </row>
    <row r="31" spans="2:23" s="23" customFormat="1" ht="18" customHeight="1" x14ac:dyDescent="0.3">
      <c r="B31" s="14" t="e">
        <f>'[1]CO meet M or N'!B32</f>
        <v>#REF!</v>
      </c>
      <c r="C31" s="14">
        <v>19</v>
      </c>
      <c r="D31" s="102" t="s">
        <v>123</v>
      </c>
      <c r="E31" s="102" t="s">
        <v>124</v>
      </c>
      <c r="F31" s="17">
        <v>7</v>
      </c>
      <c r="G31" s="21" t="str">
        <f t="shared" si="0"/>
        <v>Y</v>
      </c>
      <c r="H31" s="17">
        <v>5</v>
      </c>
      <c r="I31" s="21" t="str">
        <f t="shared" si="1"/>
        <v>N</v>
      </c>
      <c r="J31" s="17">
        <v>6</v>
      </c>
      <c r="K31" s="21" t="str">
        <f t="shared" si="2"/>
        <v>Y</v>
      </c>
      <c r="L31" s="17">
        <v>6</v>
      </c>
      <c r="M31" s="21" t="str">
        <f t="shared" si="3"/>
        <v>Y</v>
      </c>
      <c r="N31" s="17">
        <v>8</v>
      </c>
      <c r="O31" s="21"/>
      <c r="P31" s="17"/>
      <c r="Q31" s="21"/>
      <c r="R31" s="22"/>
      <c r="S31" s="21" t="str">
        <f t="shared" si="4"/>
        <v>Y</v>
      </c>
      <c r="T31" s="17">
        <v>8</v>
      </c>
      <c r="U31" s="21" t="str">
        <f t="shared" si="5"/>
        <v>Y</v>
      </c>
      <c r="V31"/>
      <c r="W31"/>
    </row>
    <row r="32" spans="2:23" s="23" customFormat="1" ht="18" customHeight="1" x14ac:dyDescent="0.3">
      <c r="B32" s="14" t="e">
        <f>'[1]CO meet M or N'!B33</f>
        <v>#REF!</v>
      </c>
      <c r="C32" s="14">
        <v>20</v>
      </c>
      <c r="D32" s="102" t="s">
        <v>125</v>
      </c>
      <c r="E32" s="102" t="s">
        <v>126</v>
      </c>
      <c r="F32" s="17">
        <v>5</v>
      </c>
      <c r="G32" s="21" t="str">
        <f t="shared" si="0"/>
        <v>N</v>
      </c>
      <c r="H32" s="17">
        <v>5</v>
      </c>
      <c r="I32" s="21" t="str">
        <f t="shared" si="1"/>
        <v>N</v>
      </c>
      <c r="J32" s="17">
        <v>7</v>
      </c>
      <c r="K32" s="21" t="str">
        <f t="shared" si="2"/>
        <v>Y</v>
      </c>
      <c r="L32" s="17">
        <v>7</v>
      </c>
      <c r="M32" s="21" t="str">
        <f t="shared" si="3"/>
        <v>Y</v>
      </c>
      <c r="N32" s="17">
        <v>9</v>
      </c>
      <c r="O32" s="21"/>
      <c r="P32" s="17"/>
      <c r="Q32" s="21"/>
      <c r="R32" s="22"/>
      <c r="S32" s="21" t="str">
        <f t="shared" si="4"/>
        <v>Y</v>
      </c>
      <c r="T32" s="17">
        <v>9</v>
      </c>
      <c r="U32" s="21" t="str">
        <f t="shared" si="5"/>
        <v>Y</v>
      </c>
      <c r="V32"/>
      <c r="W32"/>
    </row>
    <row r="33" spans="2:23" s="23" customFormat="1" ht="18" customHeight="1" x14ac:dyDescent="0.3">
      <c r="B33" s="14" t="e">
        <f>'[1]CO meet M or N'!B34</f>
        <v>#REF!</v>
      </c>
      <c r="C33" s="14">
        <v>21</v>
      </c>
      <c r="D33" s="102" t="s">
        <v>127</v>
      </c>
      <c r="E33" s="102" t="s">
        <v>128</v>
      </c>
      <c r="F33" s="17">
        <v>8</v>
      </c>
      <c r="G33" s="21" t="str">
        <f t="shared" si="0"/>
        <v>Y</v>
      </c>
      <c r="H33" s="17">
        <v>5</v>
      </c>
      <c r="I33" s="21" t="str">
        <f t="shared" si="1"/>
        <v>N</v>
      </c>
      <c r="J33" s="17">
        <v>6</v>
      </c>
      <c r="K33" s="21" t="str">
        <f t="shared" si="2"/>
        <v>Y</v>
      </c>
      <c r="L33" s="17">
        <v>6</v>
      </c>
      <c r="M33" s="21" t="str">
        <f t="shared" si="3"/>
        <v>Y</v>
      </c>
      <c r="N33" s="17">
        <v>10</v>
      </c>
      <c r="O33" s="21"/>
      <c r="P33" s="17"/>
      <c r="Q33" s="21"/>
      <c r="R33" s="22"/>
      <c r="S33" s="21" t="str">
        <f t="shared" si="4"/>
        <v>Y</v>
      </c>
      <c r="T33" s="17">
        <v>10</v>
      </c>
      <c r="U33" s="21" t="str">
        <f t="shared" si="5"/>
        <v>Y</v>
      </c>
      <c r="V33"/>
      <c r="W33"/>
    </row>
    <row r="34" spans="2:23" s="23" customFormat="1" ht="18" customHeight="1" x14ac:dyDescent="0.3">
      <c r="B34" s="14" t="e">
        <f>'[1]CO meet M or N'!B35</f>
        <v>#REF!</v>
      </c>
      <c r="C34" s="14">
        <v>22</v>
      </c>
      <c r="D34" s="102" t="s">
        <v>129</v>
      </c>
      <c r="E34" s="102" t="s">
        <v>130</v>
      </c>
      <c r="F34" s="17">
        <v>8</v>
      </c>
      <c r="G34" s="21" t="str">
        <f t="shared" si="0"/>
        <v>Y</v>
      </c>
      <c r="H34" s="17">
        <v>7</v>
      </c>
      <c r="I34" s="21" t="str">
        <f t="shared" si="1"/>
        <v>Y</v>
      </c>
      <c r="J34" s="17">
        <v>7</v>
      </c>
      <c r="K34" s="21" t="str">
        <f t="shared" si="2"/>
        <v>Y</v>
      </c>
      <c r="L34" s="17">
        <v>7</v>
      </c>
      <c r="M34" s="21" t="str">
        <f t="shared" si="3"/>
        <v>Y</v>
      </c>
      <c r="N34" s="17"/>
      <c r="O34" s="21"/>
      <c r="P34" s="17"/>
      <c r="Q34" s="21"/>
      <c r="R34" s="22"/>
      <c r="S34" s="21" t="str">
        <f t="shared" si="4"/>
        <v>NA</v>
      </c>
      <c r="T34" s="17"/>
      <c r="U34" s="21" t="str">
        <f t="shared" si="5"/>
        <v>NA</v>
      </c>
      <c r="V34"/>
      <c r="W34"/>
    </row>
    <row r="35" spans="2:23" s="23" customFormat="1" ht="18" customHeight="1" x14ac:dyDescent="0.3">
      <c r="B35" s="14" t="e">
        <f>'[1]CO meet M or N'!B36</f>
        <v>#REF!</v>
      </c>
      <c r="C35" s="14">
        <v>23</v>
      </c>
      <c r="D35" s="102" t="s">
        <v>131</v>
      </c>
      <c r="E35" s="102" t="s">
        <v>132</v>
      </c>
      <c r="F35" s="17">
        <v>5</v>
      </c>
      <c r="G35" s="21" t="str">
        <f t="shared" si="0"/>
        <v>N</v>
      </c>
      <c r="H35" s="17">
        <v>3</v>
      </c>
      <c r="I35" s="21" t="str">
        <f t="shared" si="1"/>
        <v>N</v>
      </c>
      <c r="J35" s="17">
        <v>6</v>
      </c>
      <c r="K35" s="21" t="str">
        <f t="shared" si="2"/>
        <v>Y</v>
      </c>
      <c r="L35" s="17">
        <v>6</v>
      </c>
      <c r="M35" s="21" t="str">
        <f t="shared" si="3"/>
        <v>Y</v>
      </c>
      <c r="N35" s="17"/>
      <c r="O35" s="21"/>
      <c r="P35" s="17"/>
      <c r="Q35" s="21"/>
      <c r="R35" s="22"/>
      <c r="S35" s="21" t="str">
        <f t="shared" si="4"/>
        <v>NA</v>
      </c>
      <c r="T35" s="17"/>
      <c r="U35" s="21" t="str">
        <f t="shared" si="5"/>
        <v>NA</v>
      </c>
      <c r="V35"/>
      <c r="W35"/>
    </row>
    <row r="36" spans="2:23" s="23" customFormat="1" ht="18" customHeight="1" x14ac:dyDescent="0.3">
      <c r="B36" s="14" t="e">
        <f>'[1]CO meet M or N'!B37</f>
        <v>#REF!</v>
      </c>
      <c r="C36" s="14">
        <v>24</v>
      </c>
      <c r="D36" s="102" t="s">
        <v>133</v>
      </c>
      <c r="E36" s="102" t="s">
        <v>134</v>
      </c>
      <c r="F36" s="17">
        <v>2</v>
      </c>
      <c r="G36" s="21" t="str">
        <f t="shared" si="0"/>
        <v>N</v>
      </c>
      <c r="H36" s="17">
        <v>5</v>
      </c>
      <c r="I36" s="21" t="str">
        <f t="shared" si="1"/>
        <v>N</v>
      </c>
      <c r="J36" s="17">
        <v>8</v>
      </c>
      <c r="K36" s="21" t="str">
        <f t="shared" si="2"/>
        <v>Y</v>
      </c>
      <c r="L36" s="17">
        <v>8</v>
      </c>
      <c r="M36" s="21" t="str">
        <f t="shared" si="3"/>
        <v>Y</v>
      </c>
      <c r="N36" s="17">
        <v>10</v>
      </c>
      <c r="O36" s="21"/>
      <c r="P36" s="17"/>
      <c r="Q36" s="21"/>
      <c r="R36" s="22"/>
      <c r="S36" s="21" t="str">
        <f t="shared" si="4"/>
        <v>Y</v>
      </c>
      <c r="T36" s="17">
        <v>10</v>
      </c>
      <c r="U36" s="21" t="str">
        <f t="shared" si="5"/>
        <v>Y</v>
      </c>
      <c r="V36"/>
      <c r="W36"/>
    </row>
    <row r="37" spans="2:23" s="23" customFormat="1" ht="18" customHeight="1" x14ac:dyDescent="0.3">
      <c r="B37" s="14" t="e">
        <f>'[1]CO meet M or N'!B38</f>
        <v>#REF!</v>
      </c>
      <c r="C37" s="14">
        <v>25</v>
      </c>
      <c r="D37" s="102" t="s">
        <v>135</v>
      </c>
      <c r="E37" s="102" t="s">
        <v>136</v>
      </c>
      <c r="F37" s="17">
        <v>4</v>
      </c>
      <c r="G37" s="21" t="str">
        <f t="shared" si="0"/>
        <v>N</v>
      </c>
      <c r="H37" s="17">
        <v>3</v>
      </c>
      <c r="I37" s="21" t="str">
        <f t="shared" si="1"/>
        <v>N</v>
      </c>
      <c r="J37" s="17">
        <v>5</v>
      </c>
      <c r="K37" s="21" t="str">
        <f t="shared" si="2"/>
        <v>N</v>
      </c>
      <c r="L37" s="17">
        <v>5</v>
      </c>
      <c r="M37" s="21" t="str">
        <f t="shared" si="3"/>
        <v>N</v>
      </c>
      <c r="N37" s="17">
        <v>8</v>
      </c>
      <c r="O37" s="21"/>
      <c r="P37" s="17"/>
      <c r="Q37" s="21"/>
      <c r="R37" s="22"/>
      <c r="S37" s="21" t="str">
        <f t="shared" si="4"/>
        <v>Y</v>
      </c>
      <c r="T37" s="17">
        <v>8</v>
      </c>
      <c r="U37" s="21" t="str">
        <f t="shared" si="5"/>
        <v>Y</v>
      </c>
      <c r="V37"/>
      <c r="W37"/>
    </row>
    <row r="38" spans="2:23" s="23" customFormat="1" ht="18" customHeight="1" x14ac:dyDescent="0.3">
      <c r="B38" s="14" t="e">
        <f>'[1]CO meet M or N'!B39</f>
        <v>#REF!</v>
      </c>
      <c r="C38" s="14">
        <v>26</v>
      </c>
      <c r="D38" s="102" t="s">
        <v>137</v>
      </c>
      <c r="E38" s="102" t="s">
        <v>138</v>
      </c>
      <c r="F38" s="17">
        <v>7</v>
      </c>
      <c r="G38" s="21" t="str">
        <f t="shared" si="0"/>
        <v>Y</v>
      </c>
      <c r="H38" s="17">
        <v>7</v>
      </c>
      <c r="I38" s="21" t="str">
        <f t="shared" si="1"/>
        <v>Y</v>
      </c>
      <c r="J38" s="17">
        <v>6</v>
      </c>
      <c r="K38" s="21" t="str">
        <f t="shared" si="2"/>
        <v>Y</v>
      </c>
      <c r="L38" s="17">
        <v>6</v>
      </c>
      <c r="M38" s="21" t="str">
        <f t="shared" si="3"/>
        <v>Y</v>
      </c>
      <c r="N38" s="17">
        <v>7</v>
      </c>
      <c r="O38" s="21"/>
      <c r="P38" s="17"/>
      <c r="Q38" s="21"/>
      <c r="R38" s="22"/>
      <c r="S38" s="21" t="str">
        <f t="shared" si="4"/>
        <v>Y</v>
      </c>
      <c r="T38" s="17">
        <v>7</v>
      </c>
      <c r="U38" s="21" t="str">
        <f t="shared" si="5"/>
        <v>Y</v>
      </c>
      <c r="V38"/>
      <c r="W38"/>
    </row>
    <row r="39" spans="2:23" s="23" customFormat="1" ht="18" customHeight="1" x14ac:dyDescent="0.3">
      <c r="B39" s="14" t="e">
        <f>'[1]CO meet M or N'!B40</f>
        <v>#REF!</v>
      </c>
      <c r="C39" s="14">
        <v>27</v>
      </c>
      <c r="D39" s="102" t="s">
        <v>139</v>
      </c>
      <c r="E39" s="102" t="s">
        <v>140</v>
      </c>
      <c r="F39" s="17">
        <v>4</v>
      </c>
      <c r="G39" s="21" t="str">
        <f t="shared" si="0"/>
        <v>N</v>
      </c>
      <c r="H39" s="17">
        <v>6</v>
      </c>
      <c r="I39" s="21" t="str">
        <f t="shared" si="1"/>
        <v>Y</v>
      </c>
      <c r="J39" s="17">
        <v>5</v>
      </c>
      <c r="K39" s="21" t="str">
        <f t="shared" si="2"/>
        <v>N</v>
      </c>
      <c r="L39" s="17">
        <v>5</v>
      </c>
      <c r="M39" s="21" t="str">
        <f t="shared" si="3"/>
        <v>N</v>
      </c>
      <c r="N39" s="17">
        <v>7</v>
      </c>
      <c r="O39" s="21"/>
      <c r="P39" s="17"/>
      <c r="Q39" s="21"/>
      <c r="R39" s="22"/>
      <c r="S39" s="21" t="str">
        <f t="shared" si="4"/>
        <v>Y</v>
      </c>
      <c r="T39" s="17">
        <v>7</v>
      </c>
      <c r="U39" s="21" t="str">
        <f t="shared" si="5"/>
        <v>Y</v>
      </c>
      <c r="V39"/>
      <c r="W39"/>
    </row>
    <row r="40" spans="2:23" s="23" customFormat="1" ht="18" customHeight="1" x14ac:dyDescent="0.3">
      <c r="B40" s="14" t="e">
        <f>'[1]CO meet M or N'!B41</f>
        <v>#REF!</v>
      </c>
      <c r="C40" s="14">
        <v>28</v>
      </c>
      <c r="D40" s="102" t="s">
        <v>141</v>
      </c>
      <c r="E40" s="102" t="s">
        <v>142</v>
      </c>
      <c r="F40" s="17">
        <v>8</v>
      </c>
      <c r="G40" s="21" t="str">
        <f t="shared" si="0"/>
        <v>Y</v>
      </c>
      <c r="H40" s="17">
        <v>7</v>
      </c>
      <c r="I40" s="21" t="str">
        <f t="shared" si="1"/>
        <v>Y</v>
      </c>
      <c r="J40" s="17">
        <v>4</v>
      </c>
      <c r="K40" s="21" t="str">
        <f t="shared" si="2"/>
        <v>N</v>
      </c>
      <c r="L40" s="17">
        <v>4</v>
      </c>
      <c r="M40" s="21" t="str">
        <f t="shared" si="3"/>
        <v>N</v>
      </c>
      <c r="N40" s="17"/>
      <c r="O40" s="21"/>
      <c r="P40" s="17"/>
      <c r="Q40" s="21"/>
      <c r="R40" s="22"/>
      <c r="S40" s="21" t="str">
        <f t="shared" si="4"/>
        <v>NA</v>
      </c>
      <c r="T40" s="17"/>
      <c r="U40" s="21" t="str">
        <f t="shared" si="5"/>
        <v>NA</v>
      </c>
      <c r="V40"/>
      <c r="W40"/>
    </row>
    <row r="41" spans="2:23" s="23" customFormat="1" ht="18" customHeight="1" x14ac:dyDescent="0.3">
      <c r="B41" s="14" t="e">
        <f>'[1]CO meet M or N'!B42</f>
        <v>#REF!</v>
      </c>
      <c r="C41" s="14">
        <v>29</v>
      </c>
      <c r="D41" s="102" t="s">
        <v>143</v>
      </c>
      <c r="E41" s="102" t="s">
        <v>144</v>
      </c>
      <c r="F41" s="17">
        <v>4</v>
      </c>
      <c r="G41" s="21" t="str">
        <f t="shared" si="0"/>
        <v>N</v>
      </c>
      <c r="H41" s="17">
        <v>5</v>
      </c>
      <c r="I41" s="21" t="str">
        <f t="shared" si="1"/>
        <v>N</v>
      </c>
      <c r="J41" s="17">
        <v>3</v>
      </c>
      <c r="K41" s="21" t="str">
        <f t="shared" si="2"/>
        <v>N</v>
      </c>
      <c r="L41" s="17">
        <v>3</v>
      </c>
      <c r="M41" s="21" t="str">
        <f t="shared" si="3"/>
        <v>N</v>
      </c>
      <c r="N41" s="17"/>
      <c r="O41" s="21"/>
      <c r="P41" s="17"/>
      <c r="Q41" s="21"/>
      <c r="R41" s="22"/>
      <c r="S41" s="21" t="str">
        <f t="shared" si="4"/>
        <v>NA</v>
      </c>
      <c r="T41" s="17"/>
      <c r="U41" s="21" t="str">
        <f t="shared" si="5"/>
        <v>NA</v>
      </c>
      <c r="V41"/>
      <c r="W41"/>
    </row>
    <row r="42" spans="2:23" s="23" customFormat="1" ht="18" customHeight="1" x14ac:dyDescent="0.3">
      <c r="B42" s="14" t="e">
        <f>'[1]CO meet M or N'!B43</f>
        <v>#REF!</v>
      </c>
      <c r="C42" s="14">
        <v>30</v>
      </c>
      <c r="D42" s="102" t="s">
        <v>145</v>
      </c>
      <c r="E42" s="102" t="s">
        <v>146</v>
      </c>
      <c r="F42" s="17">
        <v>4</v>
      </c>
      <c r="G42" s="21" t="str">
        <f t="shared" si="0"/>
        <v>N</v>
      </c>
      <c r="H42" s="17">
        <v>5</v>
      </c>
      <c r="I42" s="21" t="str">
        <f t="shared" si="1"/>
        <v>N</v>
      </c>
      <c r="J42" s="17">
        <v>8</v>
      </c>
      <c r="K42" s="112" t="str">
        <f t="shared" si="2"/>
        <v>Y</v>
      </c>
      <c r="L42" s="17">
        <v>8</v>
      </c>
      <c r="M42" s="21" t="str">
        <f t="shared" si="3"/>
        <v>Y</v>
      </c>
      <c r="N42" s="17"/>
      <c r="O42" s="21"/>
      <c r="P42" s="17"/>
      <c r="Q42" s="21"/>
      <c r="R42" s="22"/>
      <c r="S42" s="21" t="str">
        <f t="shared" si="4"/>
        <v>NA</v>
      </c>
      <c r="T42" s="17"/>
      <c r="U42" s="21" t="str">
        <f t="shared" si="5"/>
        <v>NA</v>
      </c>
      <c r="V42"/>
      <c r="W42"/>
    </row>
    <row r="43" spans="2:23" s="23" customFormat="1" ht="18" customHeight="1" x14ac:dyDescent="0.3">
      <c r="B43" s="14" t="e">
        <f>'[1]CO meet M or N'!B44</f>
        <v>#REF!</v>
      </c>
      <c r="C43" s="14">
        <v>31</v>
      </c>
      <c r="D43" s="102" t="s">
        <v>147</v>
      </c>
      <c r="E43" s="102" t="s">
        <v>148</v>
      </c>
      <c r="F43" s="17">
        <v>4</v>
      </c>
      <c r="G43" s="21" t="str">
        <f t="shared" si="0"/>
        <v>N</v>
      </c>
      <c r="H43" s="17">
        <v>4</v>
      </c>
      <c r="I43" s="21" t="str">
        <f t="shared" si="1"/>
        <v>N</v>
      </c>
      <c r="J43" s="17">
        <v>8</v>
      </c>
      <c r="K43" s="21" t="str">
        <f t="shared" si="2"/>
        <v>Y</v>
      </c>
      <c r="L43" s="17">
        <v>8</v>
      </c>
      <c r="M43" s="21" t="str">
        <f t="shared" si="3"/>
        <v>Y</v>
      </c>
      <c r="N43" s="17">
        <v>10</v>
      </c>
      <c r="O43" s="21"/>
      <c r="P43" s="17"/>
      <c r="Q43" s="21"/>
      <c r="R43" s="22"/>
      <c r="S43" s="21" t="str">
        <f t="shared" si="4"/>
        <v>Y</v>
      </c>
      <c r="T43" s="17">
        <v>10</v>
      </c>
      <c r="U43" s="21" t="str">
        <f t="shared" si="5"/>
        <v>Y</v>
      </c>
      <c r="V43"/>
      <c r="W43"/>
    </row>
    <row r="44" spans="2:23" s="23" customFormat="1" ht="18" customHeight="1" x14ac:dyDescent="0.3">
      <c r="B44" s="14" t="e">
        <f>'[1]CO meet M or N'!B45</f>
        <v>#REF!</v>
      </c>
      <c r="C44" s="14">
        <v>32</v>
      </c>
      <c r="D44" s="102" t="s">
        <v>149</v>
      </c>
      <c r="E44" s="102" t="s">
        <v>150</v>
      </c>
      <c r="F44" s="17">
        <v>2</v>
      </c>
      <c r="G44" s="21" t="str">
        <f t="shared" si="0"/>
        <v>N</v>
      </c>
      <c r="H44" s="17">
        <v>5</v>
      </c>
      <c r="I44" s="21" t="str">
        <f t="shared" si="1"/>
        <v>N</v>
      </c>
      <c r="J44" s="17">
        <v>6</v>
      </c>
      <c r="K44" s="21" t="str">
        <f t="shared" si="2"/>
        <v>Y</v>
      </c>
      <c r="L44" s="17">
        <v>6</v>
      </c>
      <c r="M44" s="21" t="str">
        <f t="shared" si="3"/>
        <v>Y</v>
      </c>
      <c r="N44" s="17">
        <v>9</v>
      </c>
      <c r="O44" s="21"/>
      <c r="P44" s="17"/>
      <c r="Q44" s="21"/>
      <c r="R44" s="22"/>
      <c r="S44" s="21" t="str">
        <f t="shared" si="4"/>
        <v>Y</v>
      </c>
      <c r="T44" s="17">
        <v>9</v>
      </c>
      <c r="U44" s="21" t="str">
        <f t="shared" si="5"/>
        <v>Y</v>
      </c>
      <c r="V44"/>
      <c r="W44"/>
    </row>
    <row r="45" spans="2:23" s="23" customFormat="1" ht="18" customHeight="1" x14ac:dyDescent="0.3">
      <c r="B45" s="14" t="e">
        <f>'[1]CO meet M or N'!B46</f>
        <v>#REF!</v>
      </c>
      <c r="C45" s="14">
        <v>33</v>
      </c>
      <c r="D45" s="102" t="s">
        <v>151</v>
      </c>
      <c r="E45" s="102" t="s">
        <v>152</v>
      </c>
      <c r="F45" s="17">
        <v>4</v>
      </c>
      <c r="G45" s="21" t="str">
        <f t="shared" si="0"/>
        <v>N</v>
      </c>
      <c r="H45" s="17">
        <v>5</v>
      </c>
      <c r="I45" s="21" t="str">
        <f t="shared" si="1"/>
        <v>N</v>
      </c>
      <c r="J45" s="15">
        <v>6</v>
      </c>
      <c r="K45" s="21" t="str">
        <f t="shared" si="2"/>
        <v>Y</v>
      </c>
      <c r="L45" s="15">
        <v>6</v>
      </c>
      <c r="M45" s="21" t="str">
        <f t="shared" si="3"/>
        <v>Y</v>
      </c>
      <c r="N45" s="17">
        <v>8</v>
      </c>
      <c r="O45" s="21"/>
      <c r="P45" s="17"/>
      <c r="Q45" s="21"/>
      <c r="R45" s="22"/>
      <c r="S45" s="21" t="str">
        <f t="shared" si="4"/>
        <v>Y</v>
      </c>
      <c r="T45" s="17">
        <v>8</v>
      </c>
      <c r="U45" s="21" t="str">
        <f t="shared" si="5"/>
        <v>Y</v>
      </c>
    </row>
    <row r="46" spans="2:23" s="23" customFormat="1" ht="18" customHeight="1" x14ac:dyDescent="0.3">
      <c r="B46" s="14" t="e">
        <f>'[1]CO meet M or N'!B47</f>
        <v>#REF!</v>
      </c>
      <c r="C46" s="14">
        <v>34</v>
      </c>
      <c r="D46" s="102" t="s">
        <v>153</v>
      </c>
      <c r="E46" s="102" t="s">
        <v>154</v>
      </c>
      <c r="F46" s="17">
        <v>2</v>
      </c>
      <c r="G46" s="21" t="str">
        <f t="shared" si="0"/>
        <v>N</v>
      </c>
      <c r="H46" s="17">
        <v>2</v>
      </c>
      <c r="I46" s="21" t="str">
        <f t="shared" si="1"/>
        <v>N</v>
      </c>
      <c r="J46" s="15">
        <v>7</v>
      </c>
      <c r="K46" s="112" t="str">
        <f t="shared" si="2"/>
        <v>Y</v>
      </c>
      <c r="L46" s="15">
        <v>7</v>
      </c>
      <c r="M46" s="21" t="str">
        <f t="shared" si="3"/>
        <v>Y</v>
      </c>
      <c r="N46" s="17"/>
      <c r="O46" s="21"/>
      <c r="P46" s="17"/>
      <c r="Q46" s="21"/>
      <c r="R46" s="22"/>
      <c r="S46" s="21" t="str">
        <f t="shared" si="4"/>
        <v>NA</v>
      </c>
      <c r="T46" s="17"/>
      <c r="U46" s="21" t="str">
        <f t="shared" si="5"/>
        <v>NA</v>
      </c>
    </row>
    <row r="47" spans="2:23" s="23" customFormat="1" ht="18" customHeight="1" x14ac:dyDescent="0.3">
      <c r="B47" s="14" t="e">
        <f>'[1]CO meet M or N'!B48</f>
        <v>#REF!</v>
      </c>
      <c r="C47" s="14">
        <v>35</v>
      </c>
      <c r="D47" s="102" t="s">
        <v>155</v>
      </c>
      <c r="E47" s="102" t="s">
        <v>156</v>
      </c>
      <c r="F47" s="17">
        <v>5</v>
      </c>
      <c r="G47" s="21" t="str">
        <f t="shared" si="0"/>
        <v>N</v>
      </c>
      <c r="H47" s="17">
        <v>5</v>
      </c>
      <c r="I47" s="21" t="str">
        <f t="shared" si="1"/>
        <v>N</v>
      </c>
      <c r="J47" s="97">
        <v>8</v>
      </c>
      <c r="K47" s="21" t="str">
        <f t="shared" si="2"/>
        <v>Y</v>
      </c>
      <c r="L47" s="97">
        <v>8</v>
      </c>
      <c r="M47" s="21" t="str">
        <f t="shared" si="3"/>
        <v>Y</v>
      </c>
      <c r="N47" s="17"/>
      <c r="O47" s="21"/>
      <c r="P47" s="17"/>
      <c r="Q47" s="21"/>
      <c r="R47" s="22"/>
      <c r="S47" s="21" t="str">
        <f t="shared" si="4"/>
        <v>NA</v>
      </c>
      <c r="T47" s="17"/>
      <c r="U47" s="21" t="str">
        <f t="shared" si="5"/>
        <v>NA</v>
      </c>
    </row>
    <row r="48" spans="2:23" s="23" customFormat="1" ht="18" customHeight="1" x14ac:dyDescent="0.3">
      <c r="B48" s="14" t="e">
        <f>'[1]CO meet M or N'!B49</f>
        <v>#REF!</v>
      </c>
      <c r="C48" s="14">
        <v>36</v>
      </c>
      <c r="D48" s="102" t="s">
        <v>157</v>
      </c>
      <c r="E48" s="102" t="s">
        <v>158</v>
      </c>
      <c r="F48" s="17">
        <v>6</v>
      </c>
      <c r="G48" s="21" t="str">
        <f t="shared" si="0"/>
        <v>Y</v>
      </c>
      <c r="H48" s="17">
        <v>6</v>
      </c>
      <c r="I48" s="21" t="str">
        <f t="shared" si="1"/>
        <v>Y</v>
      </c>
      <c r="J48" s="17">
        <v>3</v>
      </c>
      <c r="K48" s="21" t="str">
        <f t="shared" si="2"/>
        <v>N</v>
      </c>
      <c r="L48" s="17">
        <v>3</v>
      </c>
      <c r="M48" s="21" t="str">
        <f t="shared" si="3"/>
        <v>N</v>
      </c>
      <c r="N48" s="17">
        <v>8</v>
      </c>
      <c r="O48" s="21"/>
      <c r="P48" s="17"/>
      <c r="Q48" s="21"/>
      <c r="R48" s="22"/>
      <c r="S48" s="21" t="str">
        <f t="shared" si="4"/>
        <v>Y</v>
      </c>
      <c r="T48" s="17">
        <v>8</v>
      </c>
      <c r="U48" s="21" t="str">
        <f t="shared" si="5"/>
        <v>Y</v>
      </c>
    </row>
    <row r="49" spans="2:23" s="23" customFormat="1" ht="18" customHeight="1" x14ac:dyDescent="0.3">
      <c r="B49" s="14" t="e">
        <f>'[1]CO meet M or N'!B50</f>
        <v>#REF!</v>
      </c>
      <c r="C49" s="14">
        <v>37</v>
      </c>
      <c r="D49" s="102" t="s">
        <v>159</v>
      </c>
      <c r="E49" s="102" t="s">
        <v>160</v>
      </c>
      <c r="F49" s="17">
        <v>4</v>
      </c>
      <c r="G49" s="21" t="str">
        <f t="shared" si="0"/>
        <v>N</v>
      </c>
      <c r="H49" s="17">
        <v>3</v>
      </c>
      <c r="I49" s="21" t="str">
        <f t="shared" si="1"/>
        <v>N</v>
      </c>
      <c r="J49" s="17">
        <v>2</v>
      </c>
      <c r="K49" s="21" t="str">
        <f t="shared" si="2"/>
        <v>N</v>
      </c>
      <c r="L49" s="17">
        <v>1</v>
      </c>
      <c r="M49" s="21" t="str">
        <f t="shared" si="3"/>
        <v>N</v>
      </c>
      <c r="N49" s="17">
        <v>9</v>
      </c>
      <c r="O49" s="21"/>
      <c r="P49" s="17"/>
      <c r="Q49" s="21"/>
      <c r="R49" s="22"/>
      <c r="S49" s="21" t="str">
        <f t="shared" si="4"/>
        <v>Y</v>
      </c>
      <c r="T49" s="17">
        <v>9</v>
      </c>
      <c r="U49" s="21" t="str">
        <f t="shared" si="5"/>
        <v>Y</v>
      </c>
      <c r="V49"/>
      <c r="W49"/>
    </row>
    <row r="50" spans="2:23" s="23" customFormat="1" ht="18" customHeight="1" x14ac:dyDescent="0.3">
      <c r="B50" s="14" t="e">
        <f>'[1]CO meet M or N'!B51</f>
        <v>#REF!</v>
      </c>
      <c r="C50" s="14">
        <v>38</v>
      </c>
      <c r="D50" s="102" t="s">
        <v>161</v>
      </c>
      <c r="E50" s="102" t="s">
        <v>162</v>
      </c>
      <c r="F50" s="17">
        <v>5</v>
      </c>
      <c r="G50" s="21" t="str">
        <f t="shared" si="0"/>
        <v>N</v>
      </c>
      <c r="H50" s="17">
        <v>5</v>
      </c>
      <c r="I50" s="21" t="str">
        <f t="shared" si="1"/>
        <v>N</v>
      </c>
      <c r="J50" s="17"/>
      <c r="K50" s="112" t="str">
        <f t="shared" si="2"/>
        <v>NA</v>
      </c>
      <c r="L50" s="17"/>
      <c r="M50" s="112" t="str">
        <f t="shared" si="3"/>
        <v>NA</v>
      </c>
      <c r="N50" s="17"/>
      <c r="O50" s="21"/>
      <c r="P50" s="17"/>
      <c r="Q50" s="21"/>
      <c r="R50" s="22"/>
      <c r="S50" s="21" t="str">
        <f t="shared" si="4"/>
        <v>NA</v>
      </c>
      <c r="T50" s="17"/>
      <c r="U50" s="21" t="str">
        <f t="shared" si="5"/>
        <v>NA</v>
      </c>
      <c r="V50"/>
      <c r="W50"/>
    </row>
    <row r="51" spans="2:23" s="23" customFormat="1" ht="18" customHeight="1" x14ac:dyDescent="0.3">
      <c r="B51" s="14" t="e">
        <f>'[1]CO meet M or N'!B53</f>
        <v>#REF!</v>
      </c>
      <c r="C51" s="14">
        <v>39</v>
      </c>
      <c r="D51" s="102" t="s">
        <v>163</v>
      </c>
      <c r="E51" s="102" t="s">
        <v>164</v>
      </c>
      <c r="F51" s="17"/>
      <c r="G51" s="112" t="str">
        <f t="shared" si="0"/>
        <v>NA</v>
      </c>
      <c r="H51" s="17"/>
      <c r="I51" s="21" t="str">
        <f t="shared" si="1"/>
        <v>NA</v>
      </c>
      <c r="J51" s="17"/>
      <c r="K51" s="112" t="str">
        <f t="shared" si="2"/>
        <v>NA</v>
      </c>
      <c r="L51" s="17"/>
      <c r="M51" s="112" t="str">
        <f t="shared" si="3"/>
        <v>NA</v>
      </c>
      <c r="N51" s="17"/>
      <c r="O51" s="21"/>
      <c r="P51" s="17"/>
      <c r="Q51" s="21"/>
      <c r="R51" s="22"/>
      <c r="S51" s="21" t="str">
        <f t="shared" si="4"/>
        <v>NA</v>
      </c>
      <c r="T51" s="17"/>
      <c r="U51" s="21" t="str">
        <f t="shared" si="5"/>
        <v>NA</v>
      </c>
      <c r="V51"/>
      <c r="W51"/>
    </row>
    <row r="52" spans="2:23" s="23" customFormat="1" ht="18" customHeight="1" x14ac:dyDescent="0.3">
      <c r="B52" s="14" t="e">
        <f>'[1]CO meet M or N'!B54</f>
        <v>#REF!</v>
      </c>
      <c r="C52" s="14">
        <v>40</v>
      </c>
      <c r="D52" s="102" t="s">
        <v>165</v>
      </c>
      <c r="E52" s="102" t="s">
        <v>166</v>
      </c>
      <c r="F52" s="17">
        <v>7</v>
      </c>
      <c r="G52" s="21" t="str">
        <f t="shared" si="0"/>
        <v>Y</v>
      </c>
      <c r="H52" s="17">
        <v>7</v>
      </c>
      <c r="I52" s="21" t="str">
        <f t="shared" si="1"/>
        <v>Y</v>
      </c>
      <c r="J52" s="17"/>
      <c r="K52" s="112" t="str">
        <f t="shared" si="2"/>
        <v>NA</v>
      </c>
      <c r="L52" s="17"/>
      <c r="M52" s="112" t="str">
        <f t="shared" si="3"/>
        <v>NA</v>
      </c>
      <c r="N52" s="17"/>
      <c r="O52" s="21"/>
      <c r="P52" s="17"/>
      <c r="Q52" s="21"/>
      <c r="R52" s="22"/>
      <c r="S52" s="21" t="str">
        <f t="shared" si="4"/>
        <v>NA</v>
      </c>
      <c r="T52" s="17"/>
      <c r="U52" s="21" t="str">
        <f t="shared" si="5"/>
        <v>NA</v>
      </c>
      <c r="V52"/>
      <c r="W52"/>
    </row>
    <row r="53" spans="2:23" s="23" customFormat="1" ht="18" customHeight="1" x14ac:dyDescent="0.3">
      <c r="B53" s="14" t="e">
        <f>'[1]CO meet M or N'!B55</f>
        <v>#REF!</v>
      </c>
      <c r="C53" s="14">
        <v>41</v>
      </c>
      <c r="D53" s="102" t="s">
        <v>167</v>
      </c>
      <c r="E53" s="102" t="s">
        <v>168</v>
      </c>
      <c r="F53" s="17"/>
      <c r="G53" s="112" t="str">
        <f t="shared" si="0"/>
        <v>NA</v>
      </c>
      <c r="H53" s="17"/>
      <c r="I53" s="21" t="str">
        <f t="shared" si="1"/>
        <v>NA</v>
      </c>
      <c r="J53" s="15">
        <v>6</v>
      </c>
      <c r="K53" s="21" t="str">
        <f t="shared" si="2"/>
        <v>Y</v>
      </c>
      <c r="L53" s="17">
        <v>6</v>
      </c>
      <c r="M53" s="21" t="str">
        <f t="shared" si="3"/>
        <v>Y</v>
      </c>
      <c r="N53" s="17">
        <v>8</v>
      </c>
      <c r="O53" s="21"/>
      <c r="P53" s="17"/>
      <c r="Q53" s="21"/>
      <c r="R53" s="22"/>
      <c r="S53" s="21" t="str">
        <f t="shared" si="4"/>
        <v>Y</v>
      </c>
      <c r="T53" s="17">
        <v>8</v>
      </c>
      <c r="U53" s="21" t="str">
        <f t="shared" si="5"/>
        <v>Y</v>
      </c>
      <c r="V53"/>
      <c r="W53"/>
    </row>
    <row r="54" spans="2:23" s="23" customFormat="1" ht="18" customHeight="1" x14ac:dyDescent="0.3">
      <c r="B54" s="14" t="e">
        <f>'[1]CO meet M or N'!B56</f>
        <v>#REF!</v>
      </c>
      <c r="C54" s="14">
        <v>42</v>
      </c>
      <c r="D54" s="102" t="s">
        <v>169</v>
      </c>
      <c r="E54" s="102" t="s">
        <v>170</v>
      </c>
      <c r="F54" s="17">
        <v>6</v>
      </c>
      <c r="G54" s="21" t="str">
        <f t="shared" si="0"/>
        <v>Y</v>
      </c>
      <c r="H54" s="17">
        <v>2</v>
      </c>
      <c r="I54" s="21" t="str">
        <f t="shared" si="1"/>
        <v>N</v>
      </c>
      <c r="J54" s="15">
        <v>7</v>
      </c>
      <c r="K54" s="21" t="str">
        <f t="shared" si="2"/>
        <v>Y</v>
      </c>
      <c r="L54" s="17">
        <v>3</v>
      </c>
      <c r="M54" s="21" t="str">
        <f t="shared" si="3"/>
        <v>N</v>
      </c>
      <c r="N54" s="17">
        <v>7</v>
      </c>
      <c r="O54" s="21"/>
      <c r="P54" s="17"/>
      <c r="Q54" s="21"/>
      <c r="R54" s="22"/>
      <c r="S54" s="21" t="str">
        <f t="shared" si="4"/>
        <v>Y</v>
      </c>
      <c r="T54" s="17">
        <v>7</v>
      </c>
      <c r="U54" s="21" t="str">
        <f t="shared" si="5"/>
        <v>Y</v>
      </c>
      <c r="V54"/>
      <c r="W54"/>
    </row>
    <row r="55" spans="2:23" s="23" customFormat="1" ht="18" customHeight="1" x14ac:dyDescent="0.3">
      <c r="B55" s="14" t="e">
        <f>'[1]CO meet M or N'!B57</f>
        <v>#REF!</v>
      </c>
      <c r="C55" s="14">
        <v>43</v>
      </c>
      <c r="D55" s="102" t="s">
        <v>171</v>
      </c>
      <c r="E55" s="102" t="s">
        <v>172</v>
      </c>
      <c r="F55" s="17">
        <v>1</v>
      </c>
      <c r="G55" s="21" t="str">
        <f t="shared" si="0"/>
        <v>N</v>
      </c>
      <c r="H55" s="17">
        <v>1</v>
      </c>
      <c r="I55" s="21" t="str">
        <f t="shared" si="1"/>
        <v>N</v>
      </c>
      <c r="J55" s="97">
        <v>8</v>
      </c>
      <c r="K55" s="21" t="str">
        <f t="shared" si="2"/>
        <v>Y</v>
      </c>
      <c r="L55" s="17">
        <v>4</v>
      </c>
      <c r="M55" s="21" t="str">
        <f t="shared" si="3"/>
        <v>N</v>
      </c>
      <c r="N55" s="17"/>
      <c r="O55" s="21"/>
      <c r="P55" s="17"/>
      <c r="Q55" s="21"/>
      <c r="R55" s="22"/>
      <c r="S55" s="21" t="str">
        <f t="shared" si="4"/>
        <v>NA</v>
      </c>
      <c r="T55" s="17"/>
      <c r="U55" s="21" t="str">
        <f t="shared" si="5"/>
        <v>NA</v>
      </c>
      <c r="V55"/>
      <c r="W55"/>
    </row>
    <row r="56" spans="2:23" s="23" customFormat="1" ht="18" customHeight="1" x14ac:dyDescent="0.3">
      <c r="B56" s="14" t="e">
        <f>'[1]CO meet M or N'!B58</f>
        <v>#REF!</v>
      </c>
      <c r="C56" s="14">
        <v>44</v>
      </c>
      <c r="D56" s="102" t="s">
        <v>173</v>
      </c>
      <c r="E56" s="102" t="s">
        <v>174</v>
      </c>
      <c r="F56" s="17">
        <v>1</v>
      </c>
      <c r="G56" s="21" t="str">
        <f t="shared" si="0"/>
        <v>N</v>
      </c>
      <c r="H56" s="17">
        <v>1</v>
      </c>
      <c r="I56" s="21" t="str">
        <f t="shared" si="1"/>
        <v>N</v>
      </c>
      <c r="J56" s="17">
        <v>3</v>
      </c>
      <c r="K56" s="21" t="str">
        <f t="shared" si="2"/>
        <v>N</v>
      </c>
      <c r="L56" s="17">
        <v>3</v>
      </c>
      <c r="M56" s="21" t="str">
        <f t="shared" si="3"/>
        <v>N</v>
      </c>
      <c r="N56" s="17"/>
      <c r="O56" s="21"/>
      <c r="P56" s="17"/>
      <c r="Q56" s="21"/>
      <c r="R56" s="22"/>
      <c r="S56" s="21" t="str">
        <f t="shared" si="4"/>
        <v>NA</v>
      </c>
      <c r="T56" s="17"/>
      <c r="U56" s="21" t="str">
        <f t="shared" si="5"/>
        <v>NA</v>
      </c>
      <c r="V56"/>
      <c r="W56"/>
    </row>
    <row r="57" spans="2:23" s="23" customFormat="1" ht="18" customHeight="1" x14ac:dyDescent="0.3">
      <c r="B57" s="14" t="e">
        <f>'[1]CO meet M or N'!B59</f>
        <v>#REF!</v>
      </c>
      <c r="C57" s="14">
        <v>45</v>
      </c>
      <c r="D57" s="102" t="s">
        <v>175</v>
      </c>
      <c r="E57" s="102" t="s">
        <v>176</v>
      </c>
      <c r="F57" s="17">
        <v>6</v>
      </c>
      <c r="G57" s="21" t="str">
        <f t="shared" si="0"/>
        <v>Y</v>
      </c>
      <c r="H57" s="17">
        <v>4</v>
      </c>
      <c r="I57" s="21" t="str">
        <f t="shared" si="1"/>
        <v>N</v>
      </c>
      <c r="J57" s="15">
        <v>6</v>
      </c>
      <c r="K57" s="21" t="str">
        <f t="shared" si="2"/>
        <v>Y</v>
      </c>
      <c r="L57" s="15">
        <v>6</v>
      </c>
      <c r="M57" s="21" t="str">
        <f t="shared" si="3"/>
        <v>Y</v>
      </c>
      <c r="N57" s="17"/>
      <c r="O57" s="21"/>
      <c r="P57" s="17"/>
      <c r="Q57" s="21"/>
      <c r="R57" s="22"/>
      <c r="S57" s="21" t="str">
        <f t="shared" si="4"/>
        <v>NA</v>
      </c>
      <c r="T57" s="17"/>
      <c r="U57" s="21" t="str">
        <f t="shared" si="5"/>
        <v>NA</v>
      </c>
      <c r="V57"/>
      <c r="W57"/>
    </row>
    <row r="58" spans="2:23" s="23" customFormat="1" ht="18" customHeight="1" x14ac:dyDescent="0.3">
      <c r="B58" s="14" t="e">
        <f>'[1]CO meet M or N'!B60</f>
        <v>#REF!</v>
      </c>
      <c r="C58" s="14">
        <v>46</v>
      </c>
      <c r="D58" s="102" t="s">
        <v>177</v>
      </c>
      <c r="E58" s="102" t="s">
        <v>178</v>
      </c>
      <c r="F58" s="17">
        <v>7</v>
      </c>
      <c r="G58" s="21" t="str">
        <f t="shared" si="0"/>
        <v>Y</v>
      </c>
      <c r="H58" s="17">
        <v>4</v>
      </c>
      <c r="I58" s="21" t="str">
        <f t="shared" si="1"/>
        <v>N</v>
      </c>
      <c r="J58" s="15">
        <v>7</v>
      </c>
      <c r="K58" s="21" t="str">
        <f t="shared" si="2"/>
        <v>Y</v>
      </c>
      <c r="L58" s="15">
        <v>7</v>
      </c>
      <c r="M58" s="21" t="str">
        <f t="shared" si="3"/>
        <v>Y</v>
      </c>
      <c r="N58" s="17">
        <v>10</v>
      </c>
      <c r="O58" s="21"/>
      <c r="P58" s="17"/>
      <c r="Q58" s="21"/>
      <c r="R58" s="22"/>
      <c r="S58" s="21" t="str">
        <f t="shared" si="4"/>
        <v>Y</v>
      </c>
      <c r="T58" s="17">
        <v>10</v>
      </c>
      <c r="U58" s="21" t="str">
        <f t="shared" si="5"/>
        <v>Y</v>
      </c>
      <c r="V58"/>
      <c r="W58"/>
    </row>
    <row r="59" spans="2:23" s="23" customFormat="1" ht="18" customHeight="1" x14ac:dyDescent="0.3">
      <c r="B59" s="14" t="e">
        <f>'[1]CO meet M or N'!B61</f>
        <v>#REF!</v>
      </c>
      <c r="C59" s="14">
        <v>47</v>
      </c>
      <c r="D59" s="102" t="s">
        <v>179</v>
      </c>
      <c r="E59" s="102" t="s">
        <v>180</v>
      </c>
      <c r="F59" s="17">
        <v>8</v>
      </c>
      <c r="G59" s="21" t="str">
        <f t="shared" si="0"/>
        <v>Y</v>
      </c>
      <c r="H59" s="17">
        <v>6</v>
      </c>
      <c r="I59" s="21" t="str">
        <f t="shared" si="1"/>
        <v>Y</v>
      </c>
      <c r="J59" s="97">
        <v>8</v>
      </c>
      <c r="K59" s="21" t="str">
        <f t="shared" si="2"/>
        <v>Y</v>
      </c>
      <c r="L59" s="97">
        <v>8</v>
      </c>
      <c r="M59" s="21" t="str">
        <f t="shared" si="3"/>
        <v>Y</v>
      </c>
      <c r="N59" s="17"/>
      <c r="O59" s="21"/>
      <c r="P59" s="17"/>
      <c r="Q59" s="21"/>
      <c r="R59" s="22"/>
      <c r="S59" s="21" t="str">
        <f t="shared" si="4"/>
        <v>NA</v>
      </c>
      <c r="T59" s="17"/>
      <c r="U59" s="21" t="str">
        <f t="shared" si="5"/>
        <v>NA</v>
      </c>
      <c r="V59"/>
      <c r="W59"/>
    </row>
    <row r="60" spans="2:23" s="23" customFormat="1" ht="18" customHeight="1" x14ac:dyDescent="0.3">
      <c r="B60" s="14" t="e">
        <f>'[1]CO meet M or N'!B62</f>
        <v>#REF!</v>
      </c>
      <c r="C60" s="14">
        <v>48</v>
      </c>
      <c r="D60" s="102" t="s">
        <v>181</v>
      </c>
      <c r="E60" s="102" t="s">
        <v>182</v>
      </c>
      <c r="F60" s="17">
        <v>8</v>
      </c>
      <c r="G60" s="21" t="str">
        <f t="shared" si="0"/>
        <v>Y</v>
      </c>
      <c r="H60" s="17">
        <v>6</v>
      </c>
      <c r="I60" s="21" t="str">
        <f t="shared" si="1"/>
        <v>Y</v>
      </c>
      <c r="J60" s="17">
        <v>6</v>
      </c>
      <c r="K60" s="21" t="str">
        <f t="shared" si="2"/>
        <v>Y</v>
      </c>
      <c r="L60" s="17">
        <v>3</v>
      </c>
      <c r="M60" s="21" t="str">
        <f t="shared" si="3"/>
        <v>N</v>
      </c>
      <c r="N60" s="17"/>
      <c r="O60" s="21"/>
      <c r="P60" s="17"/>
      <c r="Q60" s="21"/>
      <c r="R60" s="22"/>
      <c r="S60" s="21" t="str">
        <f t="shared" si="4"/>
        <v>NA</v>
      </c>
      <c r="T60" s="17"/>
      <c r="U60" s="21" t="str">
        <f t="shared" si="5"/>
        <v>NA</v>
      </c>
      <c r="V60"/>
      <c r="W60"/>
    </row>
    <row r="61" spans="2:23" s="23" customFormat="1" ht="18" customHeight="1" x14ac:dyDescent="0.3">
      <c r="B61" s="14" t="e">
        <f>'[1]CO meet M or N'!B63</f>
        <v>#REF!</v>
      </c>
      <c r="C61" s="14">
        <v>49</v>
      </c>
      <c r="D61" s="102" t="s">
        <v>183</v>
      </c>
      <c r="E61" s="102" t="s">
        <v>184</v>
      </c>
      <c r="F61" s="17">
        <v>7</v>
      </c>
      <c r="G61" s="112" t="str">
        <f t="shared" si="0"/>
        <v>Y</v>
      </c>
      <c r="H61" s="17">
        <v>7</v>
      </c>
      <c r="I61" s="21" t="str">
        <f t="shared" si="1"/>
        <v>Y</v>
      </c>
      <c r="J61" s="17">
        <v>3</v>
      </c>
      <c r="K61" s="21" t="str">
        <f t="shared" si="2"/>
        <v>N</v>
      </c>
      <c r="L61" s="17">
        <v>5</v>
      </c>
      <c r="M61" s="21" t="str">
        <f t="shared" si="3"/>
        <v>N</v>
      </c>
      <c r="N61" s="17"/>
      <c r="O61" s="21"/>
      <c r="P61" s="17"/>
      <c r="Q61" s="21"/>
      <c r="R61" s="22"/>
      <c r="S61" s="21" t="str">
        <f t="shared" si="4"/>
        <v>NA</v>
      </c>
      <c r="T61" s="17"/>
      <c r="U61" s="21" t="str">
        <f t="shared" si="5"/>
        <v>NA</v>
      </c>
      <c r="V61"/>
      <c r="W61"/>
    </row>
    <row r="62" spans="2:23" s="23" customFormat="1" ht="18" customHeight="1" x14ac:dyDescent="0.3">
      <c r="B62" s="14" t="e">
        <f>'[1]CO meet M or N'!B64</f>
        <v>#REF!</v>
      </c>
      <c r="C62" s="14">
        <v>50</v>
      </c>
      <c r="D62" s="102" t="s">
        <v>185</v>
      </c>
      <c r="E62" s="102" t="s">
        <v>186</v>
      </c>
      <c r="F62" s="17">
        <v>6</v>
      </c>
      <c r="G62" s="21" t="str">
        <f t="shared" si="0"/>
        <v>Y</v>
      </c>
      <c r="H62" s="17">
        <v>7</v>
      </c>
      <c r="I62" s="21" t="str">
        <f t="shared" si="1"/>
        <v>Y</v>
      </c>
      <c r="J62" s="17">
        <v>4</v>
      </c>
      <c r="K62" s="21" t="str">
        <f t="shared" si="2"/>
        <v>N</v>
      </c>
      <c r="L62" s="17">
        <v>3</v>
      </c>
      <c r="M62" s="21" t="str">
        <f t="shared" si="3"/>
        <v>N</v>
      </c>
      <c r="N62" s="17">
        <v>9</v>
      </c>
      <c r="O62" s="21"/>
      <c r="P62" s="17"/>
      <c r="Q62" s="21"/>
      <c r="R62" s="22"/>
      <c r="S62" s="21" t="str">
        <f t="shared" si="4"/>
        <v>Y</v>
      </c>
      <c r="T62" s="17">
        <v>9</v>
      </c>
      <c r="U62" s="21" t="str">
        <f t="shared" si="5"/>
        <v>Y</v>
      </c>
      <c r="V62"/>
      <c r="W62"/>
    </row>
    <row r="63" spans="2:23" s="23" customFormat="1" ht="18" customHeight="1" x14ac:dyDescent="0.3">
      <c r="B63" s="14" t="e">
        <f>'[1]CO meet M or N'!B65</f>
        <v>#REF!</v>
      </c>
      <c r="C63" s="14">
        <v>51</v>
      </c>
      <c r="D63" s="102" t="s">
        <v>187</v>
      </c>
      <c r="E63" s="102" t="s">
        <v>188</v>
      </c>
      <c r="F63" s="17">
        <v>7</v>
      </c>
      <c r="G63" s="21" t="str">
        <f t="shared" si="0"/>
        <v>Y</v>
      </c>
      <c r="H63" s="17">
        <v>4</v>
      </c>
      <c r="I63" s="21" t="str">
        <f t="shared" si="1"/>
        <v>N</v>
      </c>
      <c r="J63" s="17">
        <v>3</v>
      </c>
      <c r="K63" s="21" t="str">
        <f t="shared" si="2"/>
        <v>N</v>
      </c>
      <c r="L63" s="17">
        <v>7</v>
      </c>
      <c r="M63" s="21" t="str">
        <f t="shared" si="3"/>
        <v>Y</v>
      </c>
      <c r="N63" s="17"/>
      <c r="O63" s="21"/>
      <c r="P63" s="17"/>
      <c r="Q63" s="21"/>
      <c r="R63" s="22"/>
      <c r="S63" s="21" t="str">
        <f t="shared" si="4"/>
        <v>NA</v>
      </c>
      <c r="T63" s="17"/>
      <c r="U63" s="21" t="str">
        <f t="shared" si="5"/>
        <v>NA</v>
      </c>
      <c r="V63"/>
      <c r="W63"/>
    </row>
    <row r="64" spans="2:23" s="23" customFormat="1" ht="18" customHeight="1" x14ac:dyDescent="0.3">
      <c r="B64" s="14" t="e">
        <f>'[1]CO meet M or N'!B67</f>
        <v>#REF!</v>
      </c>
      <c r="C64" s="14">
        <v>52</v>
      </c>
      <c r="D64" s="102" t="s">
        <v>189</v>
      </c>
      <c r="E64" s="102" t="s">
        <v>190</v>
      </c>
      <c r="F64" s="17">
        <v>8</v>
      </c>
      <c r="G64" s="21" t="str">
        <f t="shared" si="0"/>
        <v>Y</v>
      </c>
      <c r="H64" s="17">
        <v>5</v>
      </c>
      <c r="I64" s="21" t="str">
        <f t="shared" si="1"/>
        <v>N</v>
      </c>
      <c r="J64" s="15">
        <v>7</v>
      </c>
      <c r="K64" s="21" t="str">
        <f t="shared" si="2"/>
        <v>Y</v>
      </c>
      <c r="L64" s="17">
        <v>5</v>
      </c>
      <c r="M64" s="21" t="str">
        <f t="shared" si="3"/>
        <v>N</v>
      </c>
      <c r="N64" s="17">
        <v>9</v>
      </c>
      <c r="O64" s="21"/>
      <c r="P64" s="17"/>
      <c r="Q64" s="21"/>
      <c r="R64" s="22"/>
      <c r="S64" s="21" t="str">
        <f t="shared" si="4"/>
        <v>Y</v>
      </c>
      <c r="T64" s="17">
        <v>9</v>
      </c>
      <c r="U64" s="21" t="str">
        <f t="shared" si="5"/>
        <v>Y</v>
      </c>
      <c r="V64"/>
      <c r="W64"/>
    </row>
    <row r="65" spans="2:23" s="23" customFormat="1" ht="18" customHeight="1" x14ac:dyDescent="0.3">
      <c r="B65" s="14" t="e">
        <f>'[1]CO meet M or N'!B68</f>
        <v>#REF!</v>
      </c>
      <c r="C65" s="14">
        <v>53</v>
      </c>
      <c r="D65" s="102" t="s">
        <v>191</v>
      </c>
      <c r="E65" s="102" t="s">
        <v>192</v>
      </c>
      <c r="F65" s="17">
        <v>5</v>
      </c>
      <c r="G65" s="21" t="str">
        <f t="shared" si="0"/>
        <v>N</v>
      </c>
      <c r="H65" s="17">
        <v>5</v>
      </c>
      <c r="I65" s="21" t="str">
        <f t="shared" si="1"/>
        <v>N</v>
      </c>
      <c r="J65" s="97">
        <v>8</v>
      </c>
      <c r="K65" s="21" t="str">
        <f t="shared" si="2"/>
        <v>Y</v>
      </c>
      <c r="L65" s="17">
        <v>3</v>
      </c>
      <c r="M65" s="21" t="str">
        <f t="shared" si="3"/>
        <v>N</v>
      </c>
      <c r="N65" s="17">
        <v>10</v>
      </c>
      <c r="O65" s="21"/>
      <c r="P65" s="17"/>
      <c r="Q65" s="21"/>
      <c r="R65" s="22"/>
      <c r="S65" s="21" t="str">
        <f t="shared" si="4"/>
        <v>Y</v>
      </c>
      <c r="T65" s="17">
        <v>10</v>
      </c>
      <c r="U65" s="21" t="str">
        <f t="shared" si="5"/>
        <v>Y</v>
      </c>
      <c r="V65"/>
      <c r="W65"/>
    </row>
    <row r="66" spans="2:23" s="23" customFormat="1" ht="18" customHeight="1" x14ac:dyDescent="0.3">
      <c r="B66" s="14" t="e">
        <f>'[1]CO meet M or N'!B69</f>
        <v>#REF!</v>
      </c>
      <c r="C66" s="14">
        <v>54</v>
      </c>
      <c r="D66" s="102" t="s">
        <v>193</v>
      </c>
      <c r="E66" s="102" t="s">
        <v>194</v>
      </c>
      <c r="F66" s="17">
        <v>5</v>
      </c>
      <c r="G66" s="21" t="str">
        <f t="shared" si="0"/>
        <v>N</v>
      </c>
      <c r="H66" s="17">
        <v>5</v>
      </c>
      <c r="I66" s="21" t="str">
        <f t="shared" si="1"/>
        <v>N</v>
      </c>
      <c r="J66" s="17">
        <v>6</v>
      </c>
      <c r="K66" s="21" t="str">
        <f t="shared" si="2"/>
        <v>Y</v>
      </c>
      <c r="L66" s="17">
        <v>7</v>
      </c>
      <c r="M66" s="21" t="str">
        <f t="shared" si="3"/>
        <v>Y</v>
      </c>
      <c r="N66" s="17">
        <v>9</v>
      </c>
      <c r="O66" s="21"/>
      <c r="P66" s="17"/>
      <c r="Q66" s="21"/>
      <c r="R66" s="22"/>
      <c r="S66" s="21" t="str">
        <f t="shared" si="4"/>
        <v>Y</v>
      </c>
      <c r="T66" s="17">
        <v>9</v>
      </c>
      <c r="U66" s="21" t="str">
        <f t="shared" si="5"/>
        <v>Y</v>
      </c>
      <c r="V66"/>
      <c r="W66"/>
    </row>
    <row r="67" spans="2:23" s="23" customFormat="1" ht="18" customHeight="1" x14ac:dyDescent="0.3">
      <c r="B67" s="14" t="e">
        <f>'[1]CO meet M or N'!B70</f>
        <v>#REF!</v>
      </c>
      <c r="C67" s="14">
        <v>55</v>
      </c>
      <c r="D67" s="102" t="s">
        <v>195</v>
      </c>
      <c r="E67" s="102" t="s">
        <v>196</v>
      </c>
      <c r="F67" s="17"/>
      <c r="G67" s="112" t="str">
        <f t="shared" si="0"/>
        <v>NA</v>
      </c>
      <c r="H67" s="17"/>
      <c r="I67" s="21" t="str">
        <f t="shared" si="1"/>
        <v>NA</v>
      </c>
      <c r="J67" s="17"/>
      <c r="K67" s="112" t="str">
        <f t="shared" si="2"/>
        <v>NA</v>
      </c>
      <c r="L67" s="17"/>
      <c r="M67" s="112" t="str">
        <f t="shared" si="3"/>
        <v>NA</v>
      </c>
      <c r="N67" s="17"/>
      <c r="O67" s="21"/>
      <c r="P67" s="17"/>
      <c r="Q67" s="21"/>
      <c r="R67" s="22"/>
      <c r="S67" s="21" t="str">
        <f t="shared" si="4"/>
        <v>NA</v>
      </c>
      <c r="T67" s="17"/>
      <c r="U67" s="21" t="str">
        <f t="shared" si="5"/>
        <v>NA</v>
      </c>
      <c r="V67"/>
      <c r="W67"/>
    </row>
    <row r="68" spans="2:23" s="23" customFormat="1" ht="18" customHeight="1" x14ac:dyDescent="0.3">
      <c r="B68" s="14" t="e">
        <f>'[1]CO meet M or N'!B71</f>
        <v>#REF!</v>
      </c>
      <c r="C68" s="14">
        <v>56</v>
      </c>
      <c r="D68" s="102" t="s">
        <v>197</v>
      </c>
      <c r="E68" s="102" t="s">
        <v>198</v>
      </c>
      <c r="F68" s="17">
        <v>4</v>
      </c>
      <c r="G68" s="21" t="str">
        <f t="shared" si="0"/>
        <v>N</v>
      </c>
      <c r="H68" s="17">
        <v>5</v>
      </c>
      <c r="I68" s="21" t="str">
        <f t="shared" si="1"/>
        <v>N</v>
      </c>
      <c r="J68" s="17">
        <v>5</v>
      </c>
      <c r="K68" s="21" t="str">
        <f t="shared" si="2"/>
        <v>N</v>
      </c>
      <c r="L68" s="97">
        <v>8</v>
      </c>
      <c r="M68" s="21" t="str">
        <f t="shared" si="3"/>
        <v>Y</v>
      </c>
      <c r="N68" s="17"/>
      <c r="O68" s="21"/>
      <c r="P68" s="17"/>
      <c r="Q68" s="21"/>
      <c r="R68" s="22"/>
      <c r="S68" s="21" t="str">
        <f t="shared" si="4"/>
        <v>NA</v>
      </c>
      <c r="T68" s="17"/>
      <c r="U68" s="21" t="str">
        <f t="shared" si="5"/>
        <v>NA</v>
      </c>
      <c r="V68"/>
      <c r="W68"/>
    </row>
    <row r="69" spans="2:23" s="23" customFormat="1" ht="18" customHeight="1" x14ac:dyDescent="0.3">
      <c r="B69" s="14" t="e">
        <f>'[1]CO meet M or N'!B72</f>
        <v>#REF!</v>
      </c>
      <c r="C69" s="14">
        <v>57</v>
      </c>
      <c r="D69" s="102" t="s">
        <v>199</v>
      </c>
      <c r="E69" s="102" t="s">
        <v>200</v>
      </c>
      <c r="F69" s="17">
        <v>5</v>
      </c>
      <c r="G69" s="21" t="str">
        <f t="shared" si="0"/>
        <v>N</v>
      </c>
      <c r="H69" s="17">
        <v>6</v>
      </c>
      <c r="I69" s="21" t="str">
        <f t="shared" si="1"/>
        <v>Y</v>
      </c>
      <c r="J69" s="17">
        <v>3</v>
      </c>
      <c r="K69" s="21" t="str">
        <f t="shared" si="2"/>
        <v>N</v>
      </c>
      <c r="L69" s="17">
        <v>3</v>
      </c>
      <c r="M69" s="21" t="str">
        <f t="shared" si="3"/>
        <v>N</v>
      </c>
      <c r="N69" s="17"/>
      <c r="O69" s="21"/>
      <c r="P69" s="17"/>
      <c r="Q69" s="21"/>
      <c r="R69" s="22"/>
      <c r="S69" s="21" t="str">
        <f t="shared" si="4"/>
        <v>NA</v>
      </c>
      <c r="T69" s="17"/>
      <c r="U69" s="21" t="str">
        <f t="shared" si="5"/>
        <v>NA</v>
      </c>
      <c r="V69"/>
      <c r="W69"/>
    </row>
    <row r="70" spans="2:23" s="23" customFormat="1" ht="18" customHeight="1" x14ac:dyDescent="0.3">
      <c r="B70" s="14" t="e">
        <f>'[1]CO meet M or N'!B73</f>
        <v>#REF!</v>
      </c>
      <c r="C70" s="14">
        <v>58</v>
      </c>
      <c r="D70" s="102" t="s">
        <v>201</v>
      </c>
      <c r="E70" s="102" t="s">
        <v>202</v>
      </c>
      <c r="F70" s="17">
        <v>8</v>
      </c>
      <c r="G70" s="21" t="str">
        <f t="shared" si="0"/>
        <v>Y</v>
      </c>
      <c r="H70" s="17">
        <v>5</v>
      </c>
      <c r="I70" s="21" t="str">
        <f t="shared" si="1"/>
        <v>N</v>
      </c>
      <c r="J70" s="17">
        <v>7</v>
      </c>
      <c r="K70" s="21" t="str">
        <f t="shared" si="2"/>
        <v>Y</v>
      </c>
      <c r="L70" s="15">
        <v>6</v>
      </c>
      <c r="M70" s="21" t="str">
        <f t="shared" si="3"/>
        <v>Y</v>
      </c>
      <c r="N70" s="17">
        <v>6</v>
      </c>
      <c r="O70" s="21"/>
      <c r="P70" s="17"/>
      <c r="Q70" s="21"/>
      <c r="R70" s="22"/>
      <c r="S70" s="21" t="str">
        <f t="shared" si="4"/>
        <v>Y</v>
      </c>
      <c r="T70" s="17">
        <v>6</v>
      </c>
      <c r="U70" s="21" t="str">
        <f t="shared" si="5"/>
        <v>Y</v>
      </c>
      <c r="V70"/>
      <c r="W70"/>
    </row>
    <row r="71" spans="2:23" s="23" customFormat="1" ht="18" customHeight="1" x14ac:dyDescent="0.3">
      <c r="B71" s="14" t="e">
        <f>'[1]CO meet M or N'!B74</f>
        <v>#REF!</v>
      </c>
      <c r="C71" s="14">
        <v>59</v>
      </c>
      <c r="D71" s="102" t="s">
        <v>203</v>
      </c>
      <c r="E71" s="102" t="s">
        <v>204</v>
      </c>
      <c r="F71" s="17">
        <v>6</v>
      </c>
      <c r="G71" s="21" t="str">
        <f t="shared" si="0"/>
        <v>Y</v>
      </c>
      <c r="H71" s="17">
        <v>6</v>
      </c>
      <c r="I71" s="21" t="str">
        <f t="shared" si="1"/>
        <v>Y</v>
      </c>
      <c r="J71" s="17">
        <v>5</v>
      </c>
      <c r="K71" s="21" t="str">
        <f t="shared" si="2"/>
        <v>N</v>
      </c>
      <c r="L71" s="15">
        <v>7</v>
      </c>
      <c r="M71" s="21" t="str">
        <f t="shared" si="3"/>
        <v>Y</v>
      </c>
      <c r="N71" s="17"/>
      <c r="O71" s="21"/>
      <c r="P71" s="17"/>
      <c r="Q71" s="21"/>
      <c r="R71" s="22"/>
      <c r="S71" s="21" t="str">
        <f t="shared" si="4"/>
        <v>NA</v>
      </c>
      <c r="T71" s="17"/>
      <c r="U71" s="21" t="str">
        <f t="shared" si="5"/>
        <v>NA</v>
      </c>
      <c r="V71"/>
      <c r="W71"/>
    </row>
    <row r="72" spans="2:23" s="23" customFormat="1" ht="18" customHeight="1" x14ac:dyDescent="0.3">
      <c r="B72" s="14" t="e">
        <f>'[1]CO meet M or N'!B75</f>
        <v>#REF!</v>
      </c>
      <c r="C72" s="14">
        <v>60</v>
      </c>
      <c r="D72" s="102" t="s">
        <v>205</v>
      </c>
      <c r="E72" s="102" t="s">
        <v>206</v>
      </c>
      <c r="F72" s="17">
        <v>7</v>
      </c>
      <c r="G72" s="21" t="str">
        <f t="shared" si="0"/>
        <v>Y</v>
      </c>
      <c r="H72" s="17">
        <v>5</v>
      </c>
      <c r="I72" s="21" t="str">
        <f t="shared" si="1"/>
        <v>N</v>
      </c>
      <c r="J72" s="17">
        <v>3</v>
      </c>
      <c r="K72" s="21" t="str">
        <f t="shared" si="2"/>
        <v>N</v>
      </c>
      <c r="L72" s="97">
        <v>8</v>
      </c>
      <c r="M72" s="21" t="str">
        <f t="shared" si="3"/>
        <v>Y</v>
      </c>
      <c r="N72" s="17">
        <v>8</v>
      </c>
      <c r="O72" s="21"/>
      <c r="P72" s="17"/>
      <c r="Q72" s="21"/>
      <c r="R72" s="22"/>
      <c r="S72" s="21" t="str">
        <f t="shared" si="4"/>
        <v>Y</v>
      </c>
      <c r="T72" s="17">
        <v>8</v>
      </c>
      <c r="U72" s="21" t="str">
        <f t="shared" si="5"/>
        <v>Y</v>
      </c>
      <c r="V72"/>
      <c r="W72"/>
    </row>
    <row r="73" spans="2:23" s="23" customFormat="1" ht="18" customHeight="1" x14ac:dyDescent="0.3">
      <c r="B73" s="14" t="e">
        <f>'[1]CO meet M or N'!B77</f>
        <v>#REF!</v>
      </c>
      <c r="C73" s="14">
        <v>61</v>
      </c>
      <c r="D73" s="102" t="s">
        <v>207</v>
      </c>
      <c r="E73" s="102" t="s">
        <v>208</v>
      </c>
      <c r="F73" s="17"/>
      <c r="G73" s="112" t="str">
        <f t="shared" si="0"/>
        <v>NA</v>
      </c>
      <c r="H73" s="17"/>
      <c r="I73" s="21" t="str">
        <f t="shared" si="1"/>
        <v>NA</v>
      </c>
      <c r="J73" s="17">
        <v>7</v>
      </c>
      <c r="K73" s="21" t="str">
        <f t="shared" si="2"/>
        <v>Y</v>
      </c>
      <c r="L73" s="17">
        <v>5</v>
      </c>
      <c r="M73" s="21" t="str">
        <f t="shared" si="3"/>
        <v>N</v>
      </c>
      <c r="N73" s="17">
        <v>8</v>
      </c>
      <c r="O73" s="21"/>
      <c r="P73" s="17"/>
      <c r="Q73" s="21"/>
      <c r="R73" s="22"/>
      <c r="S73" s="21" t="str">
        <f t="shared" si="4"/>
        <v>Y</v>
      </c>
      <c r="T73" s="17">
        <v>8</v>
      </c>
      <c r="U73" s="21" t="str">
        <f t="shared" si="5"/>
        <v>Y</v>
      </c>
      <c r="V73"/>
      <c r="W73"/>
    </row>
    <row r="74" spans="2:23" s="23" customFormat="1" ht="18" customHeight="1" x14ac:dyDescent="0.3">
      <c r="B74" s="14" t="e">
        <f>'[1]CO meet M or N'!B78</f>
        <v>#REF!</v>
      </c>
      <c r="C74" s="14">
        <v>62</v>
      </c>
      <c r="D74" s="102" t="s">
        <v>209</v>
      </c>
      <c r="E74" s="102" t="s">
        <v>210</v>
      </c>
      <c r="F74" s="17"/>
      <c r="G74" s="112" t="str">
        <f t="shared" si="0"/>
        <v>NA</v>
      </c>
      <c r="H74" s="17"/>
      <c r="I74" s="21" t="str">
        <f t="shared" si="1"/>
        <v>NA</v>
      </c>
      <c r="J74" s="17">
        <v>6</v>
      </c>
      <c r="K74" s="21" t="str">
        <f t="shared" si="2"/>
        <v>Y</v>
      </c>
      <c r="L74" s="17">
        <v>5</v>
      </c>
      <c r="M74" s="21" t="str">
        <f t="shared" si="3"/>
        <v>N</v>
      </c>
      <c r="N74" s="17">
        <v>9</v>
      </c>
      <c r="O74" s="21"/>
      <c r="P74" s="17"/>
      <c r="Q74" s="21"/>
      <c r="R74" s="22"/>
      <c r="S74" s="21" t="str">
        <f t="shared" si="4"/>
        <v>Y</v>
      </c>
      <c r="T74" s="17">
        <v>9</v>
      </c>
      <c r="U74" s="21" t="str">
        <f t="shared" si="5"/>
        <v>Y</v>
      </c>
      <c r="V74"/>
      <c r="W74"/>
    </row>
    <row r="75" spans="2:23" s="23" customFormat="1" ht="18" customHeight="1" x14ac:dyDescent="0.3">
      <c r="B75" s="14" t="e">
        <f>'[1]CO meet M or N'!B79</f>
        <v>#REF!</v>
      </c>
      <c r="C75" s="14">
        <v>63</v>
      </c>
      <c r="D75" s="102" t="s">
        <v>211</v>
      </c>
      <c r="E75" s="102" t="s">
        <v>212</v>
      </c>
      <c r="F75" s="17">
        <v>5</v>
      </c>
      <c r="G75" s="21" t="str">
        <f t="shared" si="0"/>
        <v>N</v>
      </c>
      <c r="H75" s="17">
        <v>4</v>
      </c>
      <c r="I75" s="21" t="str">
        <f t="shared" si="1"/>
        <v>N</v>
      </c>
      <c r="J75" s="17">
        <v>6</v>
      </c>
      <c r="K75" s="21" t="str">
        <f t="shared" si="2"/>
        <v>Y</v>
      </c>
      <c r="L75" s="17">
        <v>5</v>
      </c>
      <c r="M75" s="21" t="str">
        <f t="shared" si="3"/>
        <v>N</v>
      </c>
      <c r="N75" s="17">
        <v>7</v>
      </c>
      <c r="O75" s="21"/>
      <c r="P75" s="17"/>
      <c r="Q75" s="21"/>
      <c r="R75" s="22"/>
      <c r="S75" s="21" t="str">
        <f t="shared" si="4"/>
        <v>Y</v>
      </c>
      <c r="T75" s="17">
        <v>7</v>
      </c>
      <c r="U75" s="21" t="str">
        <f t="shared" si="5"/>
        <v>Y</v>
      </c>
      <c r="V75"/>
      <c r="W75"/>
    </row>
    <row r="76" spans="2:23" s="23" customFormat="1" ht="18" customHeight="1" x14ac:dyDescent="0.3">
      <c r="B76" s="14" t="e">
        <f>'[1]CO meet M or N'!B80</f>
        <v>#REF!</v>
      </c>
      <c r="C76" s="14">
        <v>64</v>
      </c>
      <c r="D76" s="102" t="s">
        <v>213</v>
      </c>
      <c r="E76" s="102" t="s">
        <v>214</v>
      </c>
      <c r="F76" s="17">
        <v>4</v>
      </c>
      <c r="G76" s="21" t="str">
        <f t="shared" si="0"/>
        <v>N</v>
      </c>
      <c r="H76" s="17">
        <v>2</v>
      </c>
      <c r="I76" s="21" t="str">
        <f t="shared" si="1"/>
        <v>N</v>
      </c>
      <c r="J76" s="17">
        <v>5</v>
      </c>
      <c r="K76" s="21" t="str">
        <f t="shared" si="2"/>
        <v>N</v>
      </c>
      <c r="L76" s="17">
        <v>5</v>
      </c>
      <c r="M76" s="21" t="str">
        <f t="shared" si="3"/>
        <v>N</v>
      </c>
      <c r="N76" s="17"/>
      <c r="O76" s="21"/>
      <c r="P76" s="17"/>
      <c r="Q76" s="21"/>
      <c r="R76" s="22"/>
      <c r="S76" s="21" t="str">
        <f t="shared" si="4"/>
        <v>NA</v>
      </c>
      <c r="T76" s="17"/>
      <c r="U76" s="21" t="str">
        <f t="shared" si="5"/>
        <v>NA</v>
      </c>
      <c r="V76"/>
      <c r="W76"/>
    </row>
    <row r="77" spans="2:23" s="23" customFormat="1" ht="18" customHeight="1" x14ac:dyDescent="0.3">
      <c r="B77" s="14" t="e">
        <f>'[1]CO meet M or N'!B81</f>
        <v>#REF!</v>
      </c>
      <c r="C77" s="14">
        <v>65</v>
      </c>
      <c r="D77" s="102" t="s">
        <v>215</v>
      </c>
      <c r="E77" s="102" t="s">
        <v>216</v>
      </c>
      <c r="F77" s="17"/>
      <c r="G77" s="112" t="str">
        <f t="shared" si="0"/>
        <v>NA</v>
      </c>
      <c r="H77" s="17"/>
      <c r="I77" s="21" t="str">
        <f t="shared" si="1"/>
        <v>NA</v>
      </c>
      <c r="J77" s="17">
        <v>3</v>
      </c>
      <c r="K77" s="21" t="str">
        <f t="shared" si="2"/>
        <v>N</v>
      </c>
      <c r="L77" s="17">
        <v>3</v>
      </c>
      <c r="M77" s="21" t="str">
        <f t="shared" si="3"/>
        <v>N</v>
      </c>
      <c r="N77" s="17">
        <v>10</v>
      </c>
      <c r="O77" s="21"/>
      <c r="P77" s="17"/>
      <c r="Q77" s="21"/>
      <c r="R77" s="22"/>
      <c r="S77" s="21" t="str">
        <f t="shared" si="4"/>
        <v>Y</v>
      </c>
      <c r="T77" s="17">
        <v>10</v>
      </c>
      <c r="U77" s="21" t="str">
        <f t="shared" si="5"/>
        <v>Y</v>
      </c>
      <c r="V77"/>
      <c r="W77"/>
    </row>
    <row r="78" spans="2:23" s="23" customFormat="1" ht="18" customHeight="1" x14ac:dyDescent="0.3">
      <c r="B78" s="14" t="e">
        <f>'[1]CO meet M or N'!B82</f>
        <v>#REF!</v>
      </c>
      <c r="C78" s="14">
        <v>66</v>
      </c>
      <c r="D78" s="102" t="s">
        <v>217</v>
      </c>
      <c r="E78" s="102" t="s">
        <v>218</v>
      </c>
      <c r="F78" s="17">
        <v>3</v>
      </c>
      <c r="G78" s="21" t="str">
        <f t="shared" ref="G78:G79" si="6">IF(F78="","NA",IF(F78&gt;=6,"Y","N"))</f>
        <v>N</v>
      </c>
      <c r="H78" s="17">
        <v>3</v>
      </c>
      <c r="I78" s="21" t="str">
        <f t="shared" ref="I78:I79" si="7">IF(H78="","NA",IF(H78&gt;=6,"Y","N"))</f>
        <v>N</v>
      </c>
      <c r="J78" s="17">
        <v>2</v>
      </c>
      <c r="K78" s="21" t="str">
        <f t="shared" ref="K78:K79" si="8">IF(J78="","NA",IF(J78&gt;=6,"Y","N"))</f>
        <v>N</v>
      </c>
      <c r="L78" s="17">
        <v>2</v>
      </c>
      <c r="M78" s="21" t="str">
        <f t="shared" ref="M78:M79" si="9">IF(L78="","NA",IF(L78&gt;=6,"Y","N"))</f>
        <v>N</v>
      </c>
      <c r="N78" s="17"/>
      <c r="O78" s="21"/>
      <c r="P78" s="17"/>
      <c r="Q78" s="21"/>
      <c r="R78" s="22"/>
      <c r="S78" s="21" t="str">
        <f t="shared" ref="S78:S79" si="10">IF(N78="","NA",IF(N78&gt;=6,"Y","N"))</f>
        <v>NA</v>
      </c>
      <c r="T78" s="17"/>
      <c r="U78" s="21" t="str">
        <f t="shared" ref="U78:U79" si="11">IF(T78="","NA",IF(T78&gt;=6,"Y","N"))</f>
        <v>NA</v>
      </c>
      <c r="V78"/>
      <c r="W78"/>
    </row>
    <row r="79" spans="2:23" s="23" customFormat="1" ht="18" customHeight="1" x14ac:dyDescent="0.3">
      <c r="B79" s="14" t="e">
        <f>'[1]CO meet M or N'!B83</f>
        <v>#REF!</v>
      </c>
      <c r="C79" s="14">
        <v>67</v>
      </c>
      <c r="D79" s="102" t="s">
        <v>219</v>
      </c>
      <c r="E79" s="102" t="s">
        <v>220</v>
      </c>
      <c r="F79" s="17">
        <v>6</v>
      </c>
      <c r="G79" s="21" t="str">
        <f t="shared" si="6"/>
        <v>Y</v>
      </c>
      <c r="H79" s="17">
        <v>6</v>
      </c>
      <c r="I79" s="21" t="str">
        <f t="shared" si="7"/>
        <v>Y</v>
      </c>
      <c r="J79" s="17">
        <v>6</v>
      </c>
      <c r="K79" s="21" t="str">
        <f t="shared" si="8"/>
        <v>Y</v>
      </c>
      <c r="L79" s="17">
        <v>6</v>
      </c>
      <c r="M79" s="21" t="str">
        <f t="shared" si="9"/>
        <v>Y</v>
      </c>
      <c r="N79" s="17"/>
      <c r="O79" s="21"/>
      <c r="P79" s="17"/>
      <c r="Q79" s="21"/>
      <c r="R79" s="22"/>
      <c r="S79" s="21" t="str">
        <f t="shared" si="10"/>
        <v>NA</v>
      </c>
      <c r="T79" s="17"/>
      <c r="U79" s="21" t="str">
        <f t="shared" si="11"/>
        <v>NA</v>
      </c>
      <c r="V79"/>
      <c r="W79"/>
    </row>
    <row r="80" spans="2:23" ht="15.6" x14ac:dyDescent="0.3">
      <c r="D80" s="120" t="s">
        <v>25</v>
      </c>
      <c r="E80" s="121"/>
      <c r="F80" s="24">
        <f>COUNT(F13:F79)</f>
        <v>57</v>
      </c>
      <c r="G80" s="21"/>
      <c r="H80" s="31">
        <f>COUNT(H13:H79)</f>
        <v>57</v>
      </c>
      <c r="I80" s="33"/>
      <c r="J80" s="31">
        <f>COUNT(J13:J79)</f>
        <v>63</v>
      </c>
      <c r="K80" s="33"/>
      <c r="L80" s="31">
        <f>COUNT(L13:L79)</f>
        <v>63</v>
      </c>
      <c r="M80" s="33"/>
      <c r="N80" s="31">
        <f>COUNT(N13:N79)</f>
        <v>35</v>
      </c>
      <c r="O80" s="34"/>
      <c r="P80" s="31">
        <f>COUNT(P13:P79)</f>
        <v>0</v>
      </c>
      <c r="Q80" s="34"/>
      <c r="T80" s="31">
        <f>COUNT(T13:T79)</f>
        <v>35</v>
      </c>
    </row>
    <row r="81" spans="4:21" ht="15.6" x14ac:dyDescent="0.3">
      <c r="D81" s="122" t="s">
        <v>26</v>
      </c>
      <c r="E81" s="123"/>
      <c r="F81" s="24"/>
      <c r="G81" s="9">
        <f>COUNTIF(G13:G79,"Y")</f>
        <v>33</v>
      </c>
      <c r="H81" s="24"/>
      <c r="I81" s="9">
        <f>COUNTIF(I13:I79,"Y")</f>
        <v>19</v>
      </c>
      <c r="J81" s="24"/>
      <c r="K81" s="9">
        <f>COUNTIF(K13:K79,"Y")</f>
        <v>42</v>
      </c>
      <c r="L81" s="24"/>
      <c r="M81" s="9">
        <f>COUNTIF(M13:M79,"Y")</f>
        <v>40</v>
      </c>
      <c r="N81" s="32"/>
      <c r="O81" s="9">
        <f>COUNTIF(O13:O79,"Y")</f>
        <v>0</v>
      </c>
      <c r="P81" s="24"/>
      <c r="Q81" s="9">
        <f>COUNTIF(Q13:Q79,"Y")</f>
        <v>0</v>
      </c>
      <c r="R81" s="32"/>
      <c r="S81" s="9">
        <v>35</v>
      </c>
      <c r="T81" s="24"/>
      <c r="U81" s="9">
        <v>35</v>
      </c>
    </row>
    <row r="82" spans="4:21" ht="15.6" x14ac:dyDescent="0.3">
      <c r="D82" s="122" t="s">
        <v>27</v>
      </c>
      <c r="E82" s="123"/>
      <c r="F82" s="25"/>
      <c r="G82" s="9">
        <f>COUNTIF(G13:G79,"N")</f>
        <v>24</v>
      </c>
      <c r="H82" s="25"/>
      <c r="I82" s="9">
        <f>COUNTIF(I13:I79,"N")</f>
        <v>38</v>
      </c>
      <c r="J82" s="25"/>
      <c r="K82" s="9">
        <f>COUNTIF(K13:K79,"N")</f>
        <v>21</v>
      </c>
      <c r="L82" s="25"/>
      <c r="M82" s="9">
        <f>COUNTIF(M13:M79,"N")</f>
        <v>23</v>
      </c>
      <c r="N82" s="32"/>
      <c r="O82" s="9">
        <f>COUNTIF(O13:O79,"N")</f>
        <v>0</v>
      </c>
      <c r="P82" s="25"/>
      <c r="Q82" s="9">
        <f>COUNTIF(Q13:Q79,"N")</f>
        <v>0</v>
      </c>
      <c r="R82" s="32"/>
      <c r="S82" s="9">
        <v>0</v>
      </c>
      <c r="T82" s="25"/>
      <c r="U82" s="9">
        <v>0</v>
      </c>
    </row>
    <row r="83" spans="4:21" ht="15.6" x14ac:dyDescent="0.3">
      <c r="D83" s="122" t="s">
        <v>28</v>
      </c>
      <c r="E83" s="123"/>
      <c r="F83" s="17"/>
      <c r="G83" s="9">
        <f>COUNTIF(G13:G79,"NA")</f>
        <v>10</v>
      </c>
      <c r="H83" s="17"/>
      <c r="I83" s="9">
        <f>COUNTIF(I13:I79,"NA")</f>
        <v>10</v>
      </c>
      <c r="J83" s="17"/>
      <c r="K83" s="9">
        <f>COUNTIF(K13:K79,"NA")</f>
        <v>4</v>
      </c>
      <c r="L83" s="17"/>
      <c r="M83" s="9">
        <f>COUNTIF(M13:M79,"NA")</f>
        <v>4</v>
      </c>
      <c r="N83" s="32"/>
      <c r="O83" s="9">
        <f>COUNTIF(O13:O79,"NA")</f>
        <v>1</v>
      </c>
      <c r="P83" s="17"/>
      <c r="Q83" s="9">
        <f>COUNTIF(Q13:Q79,"NA")</f>
        <v>1</v>
      </c>
      <c r="R83" s="32"/>
      <c r="S83" s="98">
        <v>42</v>
      </c>
      <c r="T83" s="17"/>
      <c r="U83" s="9">
        <v>42</v>
      </c>
    </row>
    <row r="84" spans="4:21" ht="15.6" x14ac:dyDescent="0.3">
      <c r="D84" s="124" t="s">
        <v>29</v>
      </c>
      <c r="E84" s="125"/>
      <c r="F84" s="26"/>
      <c r="G84" s="16">
        <f>G81/F80</f>
        <v>0.57894736842105265</v>
      </c>
      <c r="H84" s="26"/>
      <c r="I84" s="16">
        <f>I81/H80</f>
        <v>0.33333333333333331</v>
      </c>
      <c r="J84" s="26"/>
      <c r="K84" s="16">
        <f>K81/J80</f>
        <v>0.66666666666666663</v>
      </c>
      <c r="L84" s="26"/>
      <c r="M84" s="16">
        <f>M81/L80</f>
        <v>0.63492063492063489</v>
      </c>
      <c r="N84" s="32"/>
      <c r="O84" s="16">
        <f>O81/N80</f>
        <v>0</v>
      </c>
      <c r="P84" s="26"/>
      <c r="Q84" s="16" t="e">
        <f>Q81/P80</f>
        <v>#DIV/0!</v>
      </c>
      <c r="R84" s="32"/>
      <c r="S84" s="16">
        <f>S81/N80</f>
        <v>1</v>
      </c>
      <c r="T84" s="26"/>
      <c r="U84" s="16">
        <v>1</v>
      </c>
    </row>
    <row r="85" spans="4:21" x14ac:dyDescent="0.3">
      <c r="J85" s="27"/>
    </row>
    <row r="86" spans="4:21" ht="15.6" x14ac:dyDescent="0.3">
      <c r="D86" s="116" t="s">
        <v>30</v>
      </c>
      <c r="E86" s="116"/>
      <c r="F86" s="61">
        <f>AVERAGE(G84,I84,K84,M84,S84,U84)</f>
        <v>0.70231133389028122</v>
      </c>
      <c r="G86" s="27"/>
      <c r="H86" s="27"/>
    </row>
    <row r="87" spans="4:21" ht="15.6" x14ac:dyDescent="0.3">
      <c r="D87" s="115" t="s">
        <v>33</v>
      </c>
      <c r="E87" s="115"/>
      <c r="F87" s="29">
        <v>2</v>
      </c>
      <c r="G87" s="2"/>
      <c r="H87" s="2"/>
    </row>
  </sheetData>
  <mergeCells count="28">
    <mergeCell ref="D2:K2"/>
    <mergeCell ref="I4:K4"/>
    <mergeCell ref="I5:K5"/>
    <mergeCell ref="F10:I10"/>
    <mergeCell ref="I6:K6"/>
    <mergeCell ref="D8:K8"/>
    <mergeCell ref="J10:M10"/>
    <mergeCell ref="D4:E4"/>
    <mergeCell ref="N10:U10"/>
    <mergeCell ref="B10:B12"/>
    <mergeCell ref="D10:D12"/>
    <mergeCell ref="E10:E12"/>
    <mergeCell ref="C10:C12"/>
    <mergeCell ref="S11:S12"/>
    <mergeCell ref="U11:U12"/>
    <mergeCell ref="M11:M12"/>
    <mergeCell ref="O11:O12"/>
    <mergeCell ref="Q11:Q12"/>
    <mergeCell ref="D87:E87"/>
    <mergeCell ref="D86:E86"/>
    <mergeCell ref="G11:G12"/>
    <mergeCell ref="I11:I12"/>
    <mergeCell ref="K11:K12"/>
    <mergeCell ref="D80:E80"/>
    <mergeCell ref="D81:E81"/>
    <mergeCell ref="D82:E82"/>
    <mergeCell ref="D83:E83"/>
    <mergeCell ref="D84:E8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85"/>
  <sheetViews>
    <sheetView topLeftCell="D77" workbookViewId="0">
      <selection activeCell="F87" sqref="F87"/>
    </sheetView>
  </sheetViews>
  <sheetFormatPr defaultRowHeight="14.4" x14ac:dyDescent="0.3"/>
  <cols>
    <col min="2" max="2" width="12.5546875" customWidth="1"/>
    <col min="3" max="3" width="27.5546875" customWidth="1"/>
    <col min="4" max="4" width="46" customWidth="1"/>
    <col min="5" max="5" width="22.33203125" customWidth="1"/>
    <col min="6" max="6" width="24.88671875" customWidth="1"/>
    <col min="7" max="7" width="12.6640625" customWidth="1"/>
    <col min="8" max="8" width="10.44140625" customWidth="1"/>
    <col min="9" max="9" width="11.33203125" customWidth="1"/>
    <col min="10" max="10" width="10.6640625" customWidth="1"/>
  </cols>
  <sheetData>
    <row r="2" spans="2:17" ht="21" customHeight="1" x14ac:dyDescent="0.3">
      <c r="C2" s="151" t="s">
        <v>35</v>
      </c>
      <c r="D2" s="151"/>
      <c r="E2" s="151"/>
      <c r="F2" s="151"/>
      <c r="G2" s="151"/>
    </row>
    <row r="4" spans="2:17" s="2" customFormat="1" ht="24.9" customHeight="1" thickBot="1" x14ac:dyDescent="0.35">
      <c r="B4" s="18"/>
      <c r="C4" s="114"/>
      <c r="D4" s="114"/>
      <c r="H4" s="138"/>
      <c r="I4" s="138"/>
      <c r="J4" s="138"/>
    </row>
    <row r="5" spans="2:17" s="2" customFormat="1" ht="24.9" customHeight="1" thickBot="1" x14ac:dyDescent="0.35">
      <c r="B5" s="19"/>
      <c r="C5" s="65" t="s">
        <v>0</v>
      </c>
      <c r="D5" s="66" t="s">
        <v>42</v>
      </c>
      <c r="E5" s="65" t="s">
        <v>1</v>
      </c>
      <c r="F5" s="30" t="s">
        <v>86</v>
      </c>
      <c r="G5" s="35"/>
      <c r="H5" s="138"/>
      <c r="I5" s="138"/>
      <c r="J5" s="138"/>
    </row>
    <row r="6" spans="2:17" s="2" customFormat="1" ht="24.9" customHeight="1" thickBot="1" x14ac:dyDescent="0.35">
      <c r="B6" s="19"/>
      <c r="C6" s="65" t="s">
        <v>2</v>
      </c>
      <c r="D6" s="68" t="s">
        <v>76</v>
      </c>
      <c r="E6" s="65" t="s">
        <v>3</v>
      </c>
      <c r="F6" s="67">
        <v>310251</v>
      </c>
      <c r="G6" s="35"/>
      <c r="H6" s="138"/>
      <c r="I6" s="138"/>
      <c r="J6" s="138"/>
    </row>
    <row r="7" spans="2:17" ht="18.75" customHeight="1" thickBot="1" x14ac:dyDescent="0.4">
      <c r="B7" s="12"/>
      <c r="C7" s="69" t="s">
        <v>4</v>
      </c>
      <c r="D7" s="70" t="s">
        <v>78</v>
      </c>
      <c r="E7" s="65" t="s">
        <v>11</v>
      </c>
      <c r="F7" s="71" t="s">
        <v>77</v>
      </c>
      <c r="G7" s="35"/>
    </row>
    <row r="8" spans="2:17" ht="22.5" customHeight="1" x14ac:dyDescent="0.35">
      <c r="B8" s="12"/>
      <c r="C8" s="152" t="s">
        <v>31</v>
      </c>
      <c r="D8" s="152"/>
      <c r="E8" s="152"/>
      <c r="F8" s="152"/>
      <c r="G8" s="152"/>
    </row>
    <row r="10" spans="2:17" ht="20.100000000000001" customHeight="1" x14ac:dyDescent="0.3">
      <c r="B10" s="139" t="s">
        <v>5</v>
      </c>
      <c r="C10" s="139" t="s">
        <v>6</v>
      </c>
      <c r="D10" s="139" t="s">
        <v>7</v>
      </c>
      <c r="E10" s="145" t="s">
        <v>37</v>
      </c>
      <c r="F10" s="146"/>
      <c r="G10" s="146"/>
      <c r="H10" s="146"/>
      <c r="I10" s="146"/>
      <c r="J10" s="147"/>
    </row>
    <row r="11" spans="2:17" ht="20.100000000000001" customHeight="1" x14ac:dyDescent="0.3">
      <c r="B11" s="139"/>
      <c r="C11" s="139"/>
      <c r="D11" s="139"/>
      <c r="E11" s="148"/>
      <c r="F11" s="149"/>
      <c r="G11" s="149"/>
      <c r="H11" s="149"/>
      <c r="I11" s="149"/>
      <c r="J11" s="150"/>
    </row>
    <row r="12" spans="2:17" ht="20.100000000000001" customHeight="1" x14ac:dyDescent="0.3">
      <c r="B12" s="139"/>
      <c r="C12" s="139"/>
      <c r="D12" s="139"/>
      <c r="E12" s="36" t="s">
        <v>12</v>
      </c>
      <c r="F12" s="36" t="s">
        <v>13</v>
      </c>
      <c r="G12" s="36" t="s">
        <v>14</v>
      </c>
      <c r="H12" s="36" t="s">
        <v>15</v>
      </c>
      <c r="I12" s="36" t="s">
        <v>16</v>
      </c>
      <c r="J12" s="36" t="s">
        <v>17</v>
      </c>
    </row>
    <row r="13" spans="2:17" s="23" customFormat="1" ht="18" customHeight="1" x14ac:dyDescent="0.3">
      <c r="B13" s="54">
        <v>1</v>
      </c>
      <c r="C13" s="99" t="s">
        <v>87</v>
      </c>
      <c r="D13" s="99" t="s">
        <v>88</v>
      </c>
      <c r="E13" s="56">
        <v>3</v>
      </c>
      <c r="F13" s="56">
        <v>3</v>
      </c>
      <c r="G13" s="56">
        <v>3</v>
      </c>
      <c r="H13" s="56">
        <v>3</v>
      </c>
      <c r="I13" s="98">
        <v>3</v>
      </c>
      <c r="J13" s="98">
        <v>3</v>
      </c>
      <c r="K13" s="22"/>
      <c r="L13"/>
      <c r="M13"/>
      <c r="N13"/>
      <c r="O13"/>
      <c r="P13"/>
      <c r="Q13"/>
    </row>
    <row r="14" spans="2:17" s="23" customFormat="1" ht="18" customHeight="1" x14ac:dyDescent="0.3">
      <c r="B14" s="54">
        <v>2</v>
      </c>
      <c r="C14" s="100" t="s">
        <v>89</v>
      </c>
      <c r="D14" s="100" t="s">
        <v>90</v>
      </c>
      <c r="E14" s="56">
        <v>3</v>
      </c>
      <c r="F14" s="56">
        <v>3</v>
      </c>
      <c r="G14" s="56">
        <v>3</v>
      </c>
      <c r="H14" s="56">
        <v>3</v>
      </c>
      <c r="I14" s="98">
        <v>3</v>
      </c>
      <c r="J14" s="98">
        <v>3</v>
      </c>
      <c r="K14" s="22"/>
      <c r="L14" s="22"/>
    </row>
    <row r="15" spans="2:17" s="23" customFormat="1" ht="18" customHeight="1" x14ac:dyDescent="0.3">
      <c r="B15" s="54">
        <v>3</v>
      </c>
      <c r="C15" s="101" t="s">
        <v>91</v>
      </c>
      <c r="D15" s="101" t="s">
        <v>92</v>
      </c>
      <c r="E15" s="56">
        <v>3</v>
      </c>
      <c r="F15" s="56">
        <v>3</v>
      </c>
      <c r="G15" s="56">
        <v>3</v>
      </c>
      <c r="H15" s="56">
        <v>3</v>
      </c>
      <c r="I15" s="98">
        <v>3</v>
      </c>
      <c r="J15" s="98">
        <v>3</v>
      </c>
      <c r="K15" s="22"/>
      <c r="L15" s="22"/>
    </row>
    <row r="16" spans="2:17" s="23" customFormat="1" ht="18" customHeight="1" x14ac:dyDescent="0.3">
      <c r="B16" s="54">
        <v>4</v>
      </c>
      <c r="C16" s="102" t="s">
        <v>93</v>
      </c>
      <c r="D16" s="102" t="s">
        <v>94</v>
      </c>
      <c r="E16" s="56">
        <v>3</v>
      </c>
      <c r="F16" s="56">
        <v>3</v>
      </c>
      <c r="G16" s="56">
        <v>3</v>
      </c>
      <c r="H16" s="56">
        <v>3</v>
      </c>
      <c r="I16" s="98">
        <v>3</v>
      </c>
      <c r="J16" s="98">
        <v>3</v>
      </c>
      <c r="K16" s="22"/>
      <c r="L16" s="22"/>
    </row>
    <row r="17" spans="2:16" s="23" customFormat="1" ht="18" customHeight="1" x14ac:dyDescent="0.3">
      <c r="B17" s="54">
        <v>5</v>
      </c>
      <c r="C17" s="102" t="s">
        <v>95</v>
      </c>
      <c r="D17" s="102" t="s">
        <v>96</v>
      </c>
      <c r="E17" s="56">
        <v>3</v>
      </c>
      <c r="F17" s="56">
        <v>3</v>
      </c>
      <c r="G17" s="56">
        <v>3</v>
      </c>
      <c r="H17" s="56">
        <v>3</v>
      </c>
      <c r="I17" s="98">
        <v>3</v>
      </c>
      <c r="J17" s="98">
        <v>3</v>
      </c>
      <c r="K17" s="22"/>
      <c r="L17" s="22"/>
    </row>
    <row r="18" spans="2:16" s="23" customFormat="1" ht="18" customHeight="1" x14ac:dyDescent="0.3">
      <c r="B18" s="54">
        <v>6</v>
      </c>
      <c r="C18" s="102" t="s">
        <v>97</v>
      </c>
      <c r="D18" s="102" t="s">
        <v>98</v>
      </c>
      <c r="E18" s="56">
        <v>3</v>
      </c>
      <c r="F18" s="56">
        <v>3</v>
      </c>
      <c r="G18" s="56">
        <v>3</v>
      </c>
      <c r="H18" s="56">
        <v>3</v>
      </c>
      <c r="I18" s="98">
        <v>3</v>
      </c>
      <c r="J18" s="98">
        <v>3</v>
      </c>
      <c r="K18"/>
      <c r="L18"/>
      <c r="M18"/>
      <c r="N18"/>
      <c r="O18"/>
      <c r="P18"/>
    </row>
    <row r="19" spans="2:16" s="23" customFormat="1" ht="18" customHeight="1" x14ac:dyDescent="0.3">
      <c r="B19" s="54">
        <v>7</v>
      </c>
      <c r="C19" s="102" t="s">
        <v>99</v>
      </c>
      <c r="D19" s="102" t="s">
        <v>100</v>
      </c>
      <c r="E19" s="56">
        <v>3</v>
      </c>
      <c r="F19" s="56">
        <v>3</v>
      </c>
      <c r="G19" s="56">
        <v>3</v>
      </c>
      <c r="H19" s="56">
        <v>3</v>
      </c>
      <c r="I19" s="98">
        <v>3</v>
      </c>
      <c r="J19" s="98">
        <v>3</v>
      </c>
      <c r="K19" s="22"/>
      <c r="L19" s="22"/>
    </row>
    <row r="20" spans="2:16" s="23" customFormat="1" ht="18" customHeight="1" x14ac:dyDescent="0.3">
      <c r="B20" s="54">
        <v>8</v>
      </c>
      <c r="C20" s="102" t="s">
        <v>101</v>
      </c>
      <c r="D20" s="102" t="s">
        <v>102</v>
      </c>
      <c r="E20" s="98"/>
      <c r="F20" s="98"/>
      <c r="G20" s="98"/>
      <c r="H20" s="98"/>
      <c r="I20" s="98"/>
      <c r="J20" s="98"/>
      <c r="K20" s="22"/>
      <c r="L20" s="22"/>
    </row>
    <row r="21" spans="2:16" s="23" customFormat="1" ht="18" customHeight="1" x14ac:dyDescent="0.3">
      <c r="B21" s="54">
        <v>9</v>
      </c>
      <c r="C21" s="102" t="s">
        <v>103</v>
      </c>
      <c r="D21" s="102" t="s">
        <v>104</v>
      </c>
      <c r="E21" s="98">
        <v>2</v>
      </c>
      <c r="F21" s="98">
        <v>2</v>
      </c>
      <c r="G21" s="98">
        <v>2</v>
      </c>
      <c r="H21" s="98">
        <v>2</v>
      </c>
      <c r="I21" s="98">
        <v>2</v>
      </c>
      <c r="J21" s="98">
        <v>2</v>
      </c>
      <c r="K21" s="22"/>
      <c r="L21" s="22"/>
    </row>
    <row r="22" spans="2:16" s="23" customFormat="1" ht="18" customHeight="1" x14ac:dyDescent="0.3">
      <c r="B22" s="54">
        <v>10</v>
      </c>
      <c r="C22" s="102" t="s">
        <v>105</v>
      </c>
      <c r="D22" s="102" t="s">
        <v>106</v>
      </c>
      <c r="E22" s="56">
        <v>3</v>
      </c>
      <c r="F22" s="56">
        <v>3</v>
      </c>
      <c r="G22" s="56">
        <v>3</v>
      </c>
      <c r="H22" s="56">
        <v>3</v>
      </c>
      <c r="I22" s="98">
        <v>3</v>
      </c>
      <c r="J22" s="98">
        <v>3</v>
      </c>
      <c r="K22" s="22"/>
      <c r="L22" s="22"/>
    </row>
    <row r="23" spans="2:16" s="23" customFormat="1" ht="18" customHeight="1" x14ac:dyDescent="0.3">
      <c r="B23" s="54">
        <v>11</v>
      </c>
      <c r="C23" s="102" t="s">
        <v>107</v>
      </c>
      <c r="D23" s="102" t="s">
        <v>108</v>
      </c>
      <c r="E23" s="56">
        <v>3</v>
      </c>
      <c r="F23" s="56">
        <v>3</v>
      </c>
      <c r="G23" s="56">
        <v>3</v>
      </c>
      <c r="H23" s="56">
        <v>3</v>
      </c>
      <c r="I23" s="98">
        <v>3</v>
      </c>
      <c r="J23" s="98">
        <v>3</v>
      </c>
      <c r="K23"/>
      <c r="L23"/>
      <c r="M23"/>
      <c r="N23"/>
      <c r="O23"/>
      <c r="P23"/>
    </row>
    <row r="24" spans="2:16" s="23" customFormat="1" ht="18" customHeight="1" x14ac:dyDescent="0.3">
      <c r="B24" s="54">
        <v>12</v>
      </c>
      <c r="C24" s="102" t="s">
        <v>109</v>
      </c>
      <c r="D24" s="102" t="s">
        <v>110</v>
      </c>
      <c r="E24" s="98">
        <v>2</v>
      </c>
      <c r="F24" s="98">
        <v>2</v>
      </c>
      <c r="G24" s="98">
        <v>2</v>
      </c>
      <c r="H24" s="98">
        <v>2</v>
      </c>
      <c r="I24" s="98">
        <v>2</v>
      </c>
      <c r="J24" s="98">
        <v>2</v>
      </c>
      <c r="K24"/>
      <c r="L24"/>
      <c r="M24"/>
      <c r="N24"/>
      <c r="O24"/>
      <c r="P24"/>
    </row>
    <row r="25" spans="2:16" s="23" customFormat="1" ht="18" customHeight="1" x14ac:dyDescent="0.3">
      <c r="B25" s="54">
        <v>13</v>
      </c>
      <c r="C25" s="103" t="s">
        <v>111</v>
      </c>
      <c r="D25" s="103" t="s">
        <v>112</v>
      </c>
      <c r="E25" s="98"/>
      <c r="F25" s="98"/>
      <c r="G25" s="98"/>
      <c r="H25" s="98"/>
      <c r="I25" s="98"/>
      <c r="J25" s="98"/>
      <c r="K25" s="22"/>
      <c r="L25" s="22"/>
    </row>
    <row r="26" spans="2:16" s="23" customFormat="1" ht="18" customHeight="1" x14ac:dyDescent="0.3">
      <c r="B26" s="54">
        <v>14</v>
      </c>
      <c r="C26" s="102" t="s">
        <v>113</v>
      </c>
      <c r="D26" s="102" t="s">
        <v>114</v>
      </c>
      <c r="E26" s="98">
        <v>3</v>
      </c>
      <c r="F26" s="98">
        <v>2</v>
      </c>
      <c r="G26" s="98">
        <v>2</v>
      </c>
      <c r="H26" s="98">
        <v>2</v>
      </c>
      <c r="I26" s="98">
        <v>2</v>
      </c>
      <c r="J26" s="98">
        <v>2</v>
      </c>
      <c r="K26" s="22"/>
      <c r="L26" s="22"/>
    </row>
    <row r="27" spans="2:16" s="23" customFormat="1" ht="18" customHeight="1" x14ac:dyDescent="0.3">
      <c r="B27" s="54">
        <v>15</v>
      </c>
      <c r="C27" s="102" t="s">
        <v>115</v>
      </c>
      <c r="D27" s="102" t="s">
        <v>116</v>
      </c>
      <c r="E27" s="56">
        <v>3</v>
      </c>
      <c r="F27" s="56">
        <v>3</v>
      </c>
      <c r="G27" s="56">
        <v>3</v>
      </c>
      <c r="H27" s="56">
        <v>3</v>
      </c>
      <c r="I27" s="98">
        <v>3</v>
      </c>
      <c r="J27" s="98">
        <v>3</v>
      </c>
      <c r="K27" s="22"/>
      <c r="L27" s="22"/>
    </row>
    <row r="28" spans="2:16" s="23" customFormat="1" ht="18" customHeight="1" x14ac:dyDescent="0.3">
      <c r="B28" s="54">
        <v>16</v>
      </c>
      <c r="C28" s="102" t="s">
        <v>117</v>
      </c>
      <c r="D28" s="102" t="s">
        <v>118</v>
      </c>
      <c r="E28" s="98"/>
      <c r="F28" s="98"/>
      <c r="G28" s="98"/>
      <c r="H28" s="98"/>
      <c r="I28" s="98"/>
      <c r="J28" s="98"/>
      <c r="K28"/>
      <c r="L28"/>
      <c r="M28"/>
      <c r="N28"/>
      <c r="O28"/>
      <c r="P28"/>
    </row>
    <row r="29" spans="2:16" s="23" customFormat="1" ht="18" customHeight="1" x14ac:dyDescent="0.3">
      <c r="B29" s="54">
        <v>17</v>
      </c>
      <c r="C29" s="103" t="s">
        <v>119</v>
      </c>
      <c r="D29" s="103" t="s">
        <v>120</v>
      </c>
      <c r="E29" s="56">
        <v>3</v>
      </c>
      <c r="F29" s="56">
        <v>3</v>
      </c>
      <c r="G29" s="56">
        <v>3</v>
      </c>
      <c r="H29" s="56">
        <v>3</v>
      </c>
      <c r="I29" s="98">
        <v>3</v>
      </c>
      <c r="J29" s="98">
        <v>3</v>
      </c>
      <c r="K29" s="22"/>
      <c r="L29" s="22"/>
    </row>
    <row r="30" spans="2:16" s="23" customFormat="1" ht="18" customHeight="1" x14ac:dyDescent="0.3">
      <c r="B30" s="54">
        <v>18</v>
      </c>
      <c r="C30" s="102" t="s">
        <v>121</v>
      </c>
      <c r="D30" s="102" t="s">
        <v>122</v>
      </c>
      <c r="E30" s="56">
        <v>3</v>
      </c>
      <c r="F30" s="56">
        <v>3</v>
      </c>
      <c r="G30" s="56">
        <v>3</v>
      </c>
      <c r="H30" s="56">
        <v>3</v>
      </c>
      <c r="I30" s="98">
        <v>3</v>
      </c>
      <c r="J30" s="98">
        <v>3</v>
      </c>
      <c r="K30"/>
      <c r="L30"/>
      <c r="M30"/>
      <c r="N30"/>
      <c r="O30"/>
      <c r="P30"/>
    </row>
    <row r="31" spans="2:16" s="23" customFormat="1" ht="18" customHeight="1" x14ac:dyDescent="0.3">
      <c r="B31" s="54">
        <v>19</v>
      </c>
      <c r="C31" s="102" t="s">
        <v>123</v>
      </c>
      <c r="D31" s="102" t="s">
        <v>124</v>
      </c>
      <c r="E31" s="98"/>
      <c r="F31" s="98"/>
      <c r="G31" s="98"/>
      <c r="H31" s="98"/>
      <c r="I31" s="98"/>
      <c r="J31" s="98"/>
      <c r="K31" s="22"/>
      <c r="L31" s="22"/>
    </row>
    <row r="32" spans="2:16" s="23" customFormat="1" ht="18" customHeight="1" x14ac:dyDescent="0.3">
      <c r="B32" s="54">
        <v>20</v>
      </c>
      <c r="C32" s="102" t="s">
        <v>125</v>
      </c>
      <c r="D32" s="102" t="s">
        <v>126</v>
      </c>
      <c r="E32" s="56">
        <v>3</v>
      </c>
      <c r="F32" s="56">
        <v>3</v>
      </c>
      <c r="G32" s="56">
        <v>3</v>
      </c>
      <c r="H32" s="56">
        <v>3</v>
      </c>
      <c r="I32" s="98">
        <v>3</v>
      </c>
      <c r="J32" s="98">
        <v>3</v>
      </c>
      <c r="K32" s="22"/>
      <c r="L32" s="22"/>
    </row>
    <row r="33" spans="2:16" s="23" customFormat="1" ht="18" customHeight="1" x14ac:dyDescent="0.3">
      <c r="B33" s="54">
        <v>21</v>
      </c>
      <c r="C33" s="102" t="s">
        <v>127</v>
      </c>
      <c r="D33" s="102" t="s">
        <v>128</v>
      </c>
      <c r="E33" s="56">
        <v>3</v>
      </c>
      <c r="F33" s="56">
        <v>3</v>
      </c>
      <c r="G33" s="56">
        <v>3</v>
      </c>
      <c r="H33" s="56">
        <v>3</v>
      </c>
      <c r="I33" s="98">
        <v>3</v>
      </c>
      <c r="J33" s="98">
        <v>3</v>
      </c>
      <c r="K33" s="22"/>
      <c r="L33" s="22"/>
    </row>
    <row r="34" spans="2:16" s="23" customFormat="1" ht="18" customHeight="1" x14ac:dyDescent="0.3">
      <c r="B34" s="54">
        <v>22</v>
      </c>
      <c r="C34" s="102" t="s">
        <v>129</v>
      </c>
      <c r="D34" s="102" t="s">
        <v>130</v>
      </c>
      <c r="E34" s="56">
        <v>3</v>
      </c>
      <c r="F34" s="56">
        <v>3</v>
      </c>
      <c r="G34" s="56">
        <v>3</v>
      </c>
      <c r="H34" s="56">
        <v>3</v>
      </c>
      <c r="I34" s="98">
        <v>3</v>
      </c>
      <c r="J34" s="98">
        <v>3</v>
      </c>
      <c r="K34"/>
      <c r="L34"/>
      <c r="M34"/>
      <c r="N34"/>
      <c r="O34"/>
      <c r="P34"/>
    </row>
    <row r="35" spans="2:16" s="23" customFormat="1" ht="18" customHeight="1" x14ac:dyDescent="0.3">
      <c r="B35" s="54">
        <v>23</v>
      </c>
      <c r="C35" s="102" t="s">
        <v>131</v>
      </c>
      <c r="D35" s="102" t="s">
        <v>132</v>
      </c>
      <c r="E35" s="56">
        <v>3</v>
      </c>
      <c r="F35" s="56">
        <v>3</v>
      </c>
      <c r="G35" s="56">
        <v>3</v>
      </c>
      <c r="H35" s="56">
        <v>3</v>
      </c>
      <c r="I35" s="98">
        <v>3</v>
      </c>
      <c r="J35" s="98">
        <v>3</v>
      </c>
      <c r="K35"/>
      <c r="L35"/>
      <c r="M35"/>
      <c r="N35"/>
      <c r="O35"/>
      <c r="P35"/>
    </row>
    <row r="36" spans="2:16" s="23" customFormat="1" ht="18" customHeight="1" x14ac:dyDescent="0.3">
      <c r="B36" s="54">
        <v>24</v>
      </c>
      <c r="C36" s="102" t="s">
        <v>133</v>
      </c>
      <c r="D36" s="102" t="s">
        <v>134</v>
      </c>
      <c r="E36" s="98">
        <v>2</v>
      </c>
      <c r="F36" s="98">
        <v>2</v>
      </c>
      <c r="G36" s="98">
        <v>2</v>
      </c>
      <c r="H36" s="98">
        <v>2</v>
      </c>
      <c r="I36" s="98">
        <v>2</v>
      </c>
      <c r="J36" s="98">
        <v>2</v>
      </c>
      <c r="K36" s="22"/>
      <c r="L36" s="22"/>
    </row>
    <row r="37" spans="2:16" s="23" customFormat="1" ht="18" customHeight="1" x14ac:dyDescent="0.3">
      <c r="B37" s="54">
        <v>25</v>
      </c>
      <c r="C37" s="102" t="s">
        <v>135</v>
      </c>
      <c r="D37" s="102" t="s">
        <v>136</v>
      </c>
      <c r="E37" s="56">
        <v>3</v>
      </c>
      <c r="F37" s="56">
        <v>3</v>
      </c>
      <c r="G37" s="56">
        <v>3</v>
      </c>
      <c r="H37" s="56">
        <v>3</v>
      </c>
      <c r="I37" s="98">
        <v>3</v>
      </c>
      <c r="J37" s="98">
        <v>3</v>
      </c>
      <c r="K37"/>
      <c r="L37"/>
      <c r="M37"/>
      <c r="N37"/>
      <c r="O37"/>
      <c r="P37"/>
    </row>
    <row r="38" spans="2:16" s="23" customFormat="1" ht="18" customHeight="1" x14ac:dyDescent="0.3">
      <c r="B38" s="54">
        <v>26</v>
      </c>
      <c r="C38" s="102" t="s">
        <v>137</v>
      </c>
      <c r="D38" s="102" t="s">
        <v>138</v>
      </c>
      <c r="E38" s="56">
        <v>3</v>
      </c>
      <c r="F38" s="56">
        <v>3</v>
      </c>
      <c r="G38" s="56">
        <v>3</v>
      </c>
      <c r="H38" s="56">
        <v>3</v>
      </c>
      <c r="I38" s="98">
        <v>3</v>
      </c>
      <c r="J38" s="98">
        <v>3</v>
      </c>
      <c r="K38"/>
      <c r="L38"/>
      <c r="M38"/>
      <c r="N38"/>
      <c r="O38"/>
      <c r="P38"/>
    </row>
    <row r="39" spans="2:16" s="23" customFormat="1" ht="18" customHeight="1" x14ac:dyDescent="0.3">
      <c r="B39" s="54">
        <v>27</v>
      </c>
      <c r="C39" s="102" t="s">
        <v>139</v>
      </c>
      <c r="D39" s="102" t="s">
        <v>140</v>
      </c>
      <c r="E39" s="56">
        <v>3</v>
      </c>
      <c r="F39" s="56">
        <v>3</v>
      </c>
      <c r="G39" s="56">
        <v>3</v>
      </c>
      <c r="H39" s="56">
        <v>3</v>
      </c>
      <c r="I39" s="98">
        <v>3</v>
      </c>
      <c r="J39" s="98">
        <v>3</v>
      </c>
      <c r="K39"/>
      <c r="L39"/>
      <c r="M39"/>
      <c r="N39"/>
      <c r="O39"/>
      <c r="P39"/>
    </row>
    <row r="40" spans="2:16" s="23" customFormat="1" ht="18" customHeight="1" x14ac:dyDescent="0.3">
      <c r="B40" s="54">
        <v>28</v>
      </c>
      <c r="C40" s="102" t="s">
        <v>141</v>
      </c>
      <c r="D40" s="102" t="s">
        <v>142</v>
      </c>
      <c r="E40" s="56">
        <v>3</v>
      </c>
      <c r="F40" s="56">
        <v>3</v>
      </c>
      <c r="G40" s="56">
        <v>3</v>
      </c>
      <c r="H40" s="56">
        <v>3</v>
      </c>
      <c r="I40" s="98">
        <v>3</v>
      </c>
      <c r="J40" s="98">
        <v>3</v>
      </c>
      <c r="K40"/>
      <c r="L40"/>
      <c r="M40"/>
      <c r="N40"/>
      <c r="O40"/>
      <c r="P40"/>
    </row>
    <row r="41" spans="2:16" s="23" customFormat="1" ht="18" customHeight="1" x14ac:dyDescent="0.3">
      <c r="B41" s="54">
        <v>29</v>
      </c>
      <c r="C41" s="102" t="s">
        <v>143</v>
      </c>
      <c r="D41" s="102" t="s">
        <v>144</v>
      </c>
      <c r="E41" s="56">
        <v>3</v>
      </c>
      <c r="F41" s="56">
        <v>3</v>
      </c>
      <c r="G41" s="56">
        <v>3</v>
      </c>
      <c r="H41" s="56">
        <v>3</v>
      </c>
      <c r="I41" s="98">
        <v>3</v>
      </c>
      <c r="J41" s="98">
        <v>3</v>
      </c>
      <c r="K41"/>
      <c r="L41"/>
      <c r="M41"/>
      <c r="N41"/>
      <c r="O41"/>
      <c r="P41"/>
    </row>
    <row r="42" spans="2:16" s="23" customFormat="1" ht="18" customHeight="1" x14ac:dyDescent="0.3">
      <c r="B42" s="54">
        <v>30</v>
      </c>
      <c r="C42" s="102" t="s">
        <v>145</v>
      </c>
      <c r="D42" s="102" t="s">
        <v>146</v>
      </c>
      <c r="E42" s="56">
        <v>3</v>
      </c>
      <c r="F42" s="56">
        <v>3</v>
      </c>
      <c r="G42" s="56">
        <v>3</v>
      </c>
      <c r="H42" s="56">
        <v>3</v>
      </c>
      <c r="I42" s="98">
        <v>3</v>
      </c>
      <c r="J42" s="98">
        <v>3</v>
      </c>
      <c r="K42"/>
      <c r="L42"/>
      <c r="M42"/>
      <c r="N42"/>
      <c r="O42"/>
      <c r="P42"/>
    </row>
    <row r="43" spans="2:16" s="23" customFormat="1" ht="18" customHeight="1" x14ac:dyDescent="0.3">
      <c r="B43" s="54">
        <v>31</v>
      </c>
      <c r="C43" s="102" t="s">
        <v>147</v>
      </c>
      <c r="D43" s="102" t="s">
        <v>148</v>
      </c>
      <c r="E43" s="98">
        <v>3</v>
      </c>
      <c r="F43" s="98">
        <v>3</v>
      </c>
      <c r="G43" s="98">
        <v>3</v>
      </c>
      <c r="H43" s="98">
        <v>3</v>
      </c>
      <c r="I43" s="98">
        <v>2</v>
      </c>
      <c r="J43" s="98">
        <v>2</v>
      </c>
      <c r="K43"/>
      <c r="L43"/>
      <c r="M43"/>
      <c r="N43"/>
      <c r="O43"/>
      <c r="P43"/>
    </row>
    <row r="44" spans="2:16" s="23" customFormat="1" ht="18" customHeight="1" x14ac:dyDescent="0.3">
      <c r="B44" s="54">
        <v>32</v>
      </c>
      <c r="C44" s="102" t="s">
        <v>149</v>
      </c>
      <c r="D44" s="102" t="s">
        <v>150</v>
      </c>
      <c r="E44" s="56">
        <v>3</v>
      </c>
      <c r="F44" s="56">
        <v>3</v>
      </c>
      <c r="G44" s="56">
        <v>3</v>
      </c>
      <c r="H44" s="56">
        <v>3</v>
      </c>
      <c r="I44" s="98">
        <v>3</v>
      </c>
      <c r="J44" s="98">
        <v>3</v>
      </c>
      <c r="K44"/>
      <c r="L44"/>
      <c r="M44"/>
      <c r="N44"/>
      <c r="O44"/>
      <c r="P44"/>
    </row>
    <row r="45" spans="2:16" s="23" customFormat="1" ht="18" customHeight="1" x14ac:dyDescent="0.3">
      <c r="B45" s="54">
        <v>33</v>
      </c>
      <c r="C45" s="102" t="s">
        <v>151</v>
      </c>
      <c r="D45" s="102" t="s">
        <v>152</v>
      </c>
      <c r="E45" s="56">
        <v>3</v>
      </c>
      <c r="F45" s="56">
        <v>3</v>
      </c>
      <c r="G45" s="56">
        <v>3</v>
      </c>
      <c r="H45" s="56">
        <v>3</v>
      </c>
      <c r="I45" s="98">
        <v>3</v>
      </c>
      <c r="J45" s="98">
        <v>3</v>
      </c>
      <c r="K45"/>
      <c r="L45"/>
      <c r="M45"/>
      <c r="N45"/>
      <c r="O45"/>
      <c r="P45"/>
    </row>
    <row r="46" spans="2:16" s="23" customFormat="1" ht="18" customHeight="1" x14ac:dyDescent="0.3">
      <c r="B46" s="54">
        <v>34</v>
      </c>
      <c r="C46" s="102" t="s">
        <v>153</v>
      </c>
      <c r="D46" s="102" t="s">
        <v>154</v>
      </c>
      <c r="E46" s="56">
        <v>3</v>
      </c>
      <c r="F46" s="56">
        <v>3</v>
      </c>
      <c r="G46" s="56">
        <v>3</v>
      </c>
      <c r="H46" s="56">
        <v>3</v>
      </c>
      <c r="I46" s="98">
        <v>3</v>
      </c>
      <c r="J46" s="98">
        <v>3</v>
      </c>
      <c r="K46"/>
      <c r="L46"/>
      <c r="M46"/>
      <c r="N46"/>
      <c r="O46"/>
      <c r="P46"/>
    </row>
    <row r="47" spans="2:16" s="23" customFormat="1" ht="18" customHeight="1" x14ac:dyDescent="0.3">
      <c r="B47" s="54">
        <v>35</v>
      </c>
      <c r="C47" s="102" t="s">
        <v>155</v>
      </c>
      <c r="D47" s="102" t="s">
        <v>156</v>
      </c>
      <c r="E47" s="56">
        <v>3</v>
      </c>
      <c r="F47" s="56">
        <v>3</v>
      </c>
      <c r="G47" s="56">
        <v>3</v>
      </c>
      <c r="H47" s="56">
        <v>3</v>
      </c>
      <c r="I47" s="98">
        <v>3</v>
      </c>
      <c r="J47" s="98">
        <v>3</v>
      </c>
      <c r="K47" s="22"/>
      <c r="L47" s="22"/>
    </row>
    <row r="48" spans="2:16" s="23" customFormat="1" ht="18" customHeight="1" x14ac:dyDescent="0.3">
      <c r="B48" s="54">
        <v>36</v>
      </c>
      <c r="C48" s="102" t="s">
        <v>157</v>
      </c>
      <c r="D48" s="102" t="s">
        <v>158</v>
      </c>
      <c r="E48" s="56">
        <v>3</v>
      </c>
      <c r="F48" s="56">
        <v>3</v>
      </c>
      <c r="G48" s="56">
        <v>3</v>
      </c>
      <c r="H48" s="56">
        <v>3</v>
      </c>
      <c r="I48" s="98">
        <v>3</v>
      </c>
      <c r="J48" s="98">
        <v>3</v>
      </c>
      <c r="K48"/>
      <c r="L48"/>
      <c r="M48"/>
      <c r="N48"/>
      <c r="O48"/>
      <c r="P48"/>
    </row>
    <row r="49" spans="2:16" s="23" customFormat="1" ht="18" customHeight="1" x14ac:dyDescent="0.3">
      <c r="B49" s="54">
        <v>37</v>
      </c>
      <c r="C49" s="102" t="s">
        <v>159</v>
      </c>
      <c r="D49" s="102" t="s">
        <v>160</v>
      </c>
      <c r="E49" s="98"/>
      <c r="F49" s="98"/>
      <c r="G49" s="98"/>
      <c r="H49" s="98"/>
      <c r="I49" s="98"/>
      <c r="J49" s="98"/>
      <c r="K49"/>
      <c r="L49"/>
      <c r="M49"/>
      <c r="N49"/>
      <c r="O49"/>
      <c r="P49"/>
    </row>
    <row r="50" spans="2:16" s="23" customFormat="1" ht="18" customHeight="1" x14ac:dyDescent="0.3">
      <c r="B50" s="54">
        <v>38</v>
      </c>
      <c r="C50" s="102" t="s">
        <v>161</v>
      </c>
      <c r="D50" s="102" t="s">
        <v>162</v>
      </c>
      <c r="E50" s="56">
        <v>3</v>
      </c>
      <c r="F50" s="56">
        <v>3</v>
      </c>
      <c r="G50" s="56">
        <v>3</v>
      </c>
      <c r="H50" s="56">
        <v>3</v>
      </c>
      <c r="I50" s="98">
        <v>3</v>
      </c>
      <c r="J50" s="98">
        <v>3</v>
      </c>
      <c r="K50"/>
      <c r="L50"/>
      <c r="M50"/>
      <c r="N50"/>
      <c r="O50"/>
      <c r="P50"/>
    </row>
    <row r="51" spans="2:16" s="23" customFormat="1" ht="18" customHeight="1" x14ac:dyDescent="0.3">
      <c r="B51" s="54">
        <v>39</v>
      </c>
      <c r="C51" s="102" t="s">
        <v>163</v>
      </c>
      <c r="D51" s="102" t="s">
        <v>164</v>
      </c>
      <c r="E51" s="56">
        <v>3</v>
      </c>
      <c r="F51" s="56">
        <v>3</v>
      </c>
      <c r="G51" s="56">
        <v>3</v>
      </c>
      <c r="H51" s="56">
        <v>3</v>
      </c>
      <c r="I51" s="98">
        <v>3</v>
      </c>
      <c r="J51" s="98">
        <v>3</v>
      </c>
      <c r="K51"/>
      <c r="L51"/>
      <c r="M51"/>
      <c r="N51"/>
      <c r="O51"/>
      <c r="P51"/>
    </row>
    <row r="52" spans="2:16" s="23" customFormat="1" ht="18" customHeight="1" x14ac:dyDescent="0.3">
      <c r="B52" s="54">
        <v>40</v>
      </c>
      <c r="C52" s="102" t="s">
        <v>165</v>
      </c>
      <c r="D52" s="102" t="s">
        <v>166</v>
      </c>
      <c r="E52" s="98">
        <v>2</v>
      </c>
      <c r="F52" s="98">
        <v>2</v>
      </c>
      <c r="G52" s="98">
        <v>2</v>
      </c>
      <c r="H52" s="98">
        <v>2</v>
      </c>
      <c r="I52" s="98">
        <v>2</v>
      </c>
      <c r="J52" s="98">
        <v>2</v>
      </c>
      <c r="K52"/>
      <c r="L52"/>
      <c r="M52"/>
      <c r="N52"/>
      <c r="O52"/>
      <c r="P52"/>
    </row>
    <row r="53" spans="2:16" s="23" customFormat="1" ht="18" customHeight="1" x14ac:dyDescent="0.3">
      <c r="B53" s="54">
        <v>41</v>
      </c>
      <c r="C53" s="102" t="s">
        <v>167</v>
      </c>
      <c r="D53" s="102" t="s">
        <v>168</v>
      </c>
      <c r="E53" s="56">
        <v>3</v>
      </c>
      <c r="F53" s="56">
        <v>3</v>
      </c>
      <c r="G53" s="56">
        <v>3</v>
      </c>
      <c r="H53" s="56">
        <v>3</v>
      </c>
      <c r="I53" s="98">
        <v>3</v>
      </c>
      <c r="J53" s="98">
        <v>3</v>
      </c>
      <c r="K53"/>
      <c r="L53"/>
      <c r="M53"/>
      <c r="N53"/>
      <c r="O53"/>
      <c r="P53"/>
    </row>
    <row r="54" spans="2:16" s="23" customFormat="1" ht="18" customHeight="1" x14ac:dyDescent="0.3">
      <c r="B54" s="54">
        <v>42</v>
      </c>
      <c r="C54" s="102" t="s">
        <v>169</v>
      </c>
      <c r="D54" s="102" t="s">
        <v>170</v>
      </c>
      <c r="E54" s="56">
        <v>3</v>
      </c>
      <c r="F54" s="56">
        <v>3</v>
      </c>
      <c r="G54" s="56">
        <v>3</v>
      </c>
      <c r="H54" s="56">
        <v>3</v>
      </c>
      <c r="I54" s="98">
        <v>3</v>
      </c>
      <c r="J54" s="98">
        <v>3</v>
      </c>
      <c r="K54"/>
      <c r="L54"/>
      <c r="M54"/>
      <c r="N54"/>
      <c r="O54"/>
      <c r="P54"/>
    </row>
    <row r="55" spans="2:16" s="23" customFormat="1" ht="18" customHeight="1" x14ac:dyDescent="0.3">
      <c r="B55" s="54">
        <v>43</v>
      </c>
      <c r="C55" s="102" t="s">
        <v>171</v>
      </c>
      <c r="D55" s="102" t="s">
        <v>172</v>
      </c>
      <c r="E55" s="98">
        <v>2</v>
      </c>
      <c r="F55" s="98">
        <v>2</v>
      </c>
      <c r="G55" s="98">
        <v>2</v>
      </c>
      <c r="H55" s="98">
        <v>2</v>
      </c>
      <c r="I55" s="98">
        <v>2</v>
      </c>
      <c r="J55" s="98">
        <v>2</v>
      </c>
      <c r="K55"/>
      <c r="L55"/>
      <c r="M55"/>
      <c r="N55"/>
      <c r="O55"/>
      <c r="P55"/>
    </row>
    <row r="56" spans="2:16" s="23" customFormat="1" ht="18" customHeight="1" x14ac:dyDescent="0.3">
      <c r="B56" s="54">
        <v>44</v>
      </c>
      <c r="C56" s="102" t="s">
        <v>173</v>
      </c>
      <c r="D56" s="102" t="s">
        <v>174</v>
      </c>
      <c r="E56" s="98">
        <v>2</v>
      </c>
      <c r="F56" s="98">
        <v>2</v>
      </c>
      <c r="G56" s="98">
        <v>2</v>
      </c>
      <c r="H56" s="98">
        <v>2</v>
      </c>
      <c r="I56" s="98">
        <v>2</v>
      </c>
      <c r="J56" s="98">
        <v>2</v>
      </c>
      <c r="K56"/>
      <c r="L56"/>
      <c r="M56"/>
      <c r="N56"/>
      <c r="O56"/>
      <c r="P56"/>
    </row>
    <row r="57" spans="2:16" s="23" customFormat="1" ht="18" customHeight="1" x14ac:dyDescent="0.3">
      <c r="B57" s="54">
        <v>45</v>
      </c>
      <c r="C57" s="102" t="s">
        <v>175</v>
      </c>
      <c r="D57" s="102" t="s">
        <v>176</v>
      </c>
      <c r="E57" s="56">
        <v>3</v>
      </c>
      <c r="F57" s="56">
        <v>3</v>
      </c>
      <c r="G57" s="56">
        <v>3</v>
      </c>
      <c r="H57" s="56">
        <v>3</v>
      </c>
      <c r="I57" s="98">
        <v>3</v>
      </c>
      <c r="J57" s="98">
        <v>3</v>
      </c>
      <c r="K57"/>
      <c r="L57"/>
      <c r="M57"/>
      <c r="N57"/>
      <c r="O57"/>
      <c r="P57"/>
    </row>
    <row r="58" spans="2:16" s="23" customFormat="1" ht="18" customHeight="1" x14ac:dyDescent="0.3">
      <c r="B58" s="54">
        <v>46</v>
      </c>
      <c r="C58" s="102" t="s">
        <v>177</v>
      </c>
      <c r="D58" s="102" t="s">
        <v>178</v>
      </c>
      <c r="E58" s="98"/>
      <c r="F58" s="98"/>
      <c r="G58" s="98"/>
      <c r="H58" s="98"/>
      <c r="I58" s="98"/>
      <c r="J58" s="98"/>
      <c r="K58"/>
      <c r="L58"/>
      <c r="M58"/>
      <c r="N58"/>
      <c r="O58"/>
      <c r="P58"/>
    </row>
    <row r="59" spans="2:16" s="23" customFormat="1" ht="18" customHeight="1" x14ac:dyDescent="0.3">
      <c r="B59" s="54">
        <v>47</v>
      </c>
      <c r="C59" s="102" t="s">
        <v>179</v>
      </c>
      <c r="D59" s="102" t="s">
        <v>180</v>
      </c>
      <c r="E59" s="56">
        <v>3</v>
      </c>
      <c r="F59" s="56">
        <v>3</v>
      </c>
      <c r="G59" s="56">
        <v>3</v>
      </c>
      <c r="H59" s="56">
        <v>3</v>
      </c>
      <c r="I59" s="98">
        <v>3</v>
      </c>
      <c r="J59" s="98">
        <v>3</v>
      </c>
      <c r="K59" s="22"/>
      <c r="L59" s="22"/>
    </row>
    <row r="60" spans="2:16" s="23" customFormat="1" ht="18" customHeight="1" x14ac:dyDescent="0.3">
      <c r="B60" s="54">
        <v>48</v>
      </c>
      <c r="C60" s="102" t="s">
        <v>181</v>
      </c>
      <c r="D60" s="102" t="s">
        <v>182</v>
      </c>
      <c r="E60" s="56">
        <v>3</v>
      </c>
      <c r="F60" s="56">
        <v>3</v>
      </c>
      <c r="G60" s="56">
        <v>3</v>
      </c>
      <c r="H60" s="56">
        <v>3</v>
      </c>
      <c r="I60" s="98">
        <v>3</v>
      </c>
      <c r="J60" s="98">
        <v>3</v>
      </c>
      <c r="K60" s="22"/>
      <c r="L60" s="22"/>
    </row>
    <row r="61" spans="2:16" s="23" customFormat="1" ht="18" customHeight="1" x14ac:dyDescent="0.3">
      <c r="B61" s="54">
        <v>49</v>
      </c>
      <c r="C61" s="102" t="s">
        <v>183</v>
      </c>
      <c r="D61" s="102" t="s">
        <v>184</v>
      </c>
      <c r="E61" s="56">
        <v>3</v>
      </c>
      <c r="F61" s="56">
        <v>3</v>
      </c>
      <c r="G61" s="56">
        <v>3</v>
      </c>
      <c r="H61" s="56">
        <v>3</v>
      </c>
      <c r="I61" s="98">
        <v>3</v>
      </c>
      <c r="J61" s="98">
        <v>3</v>
      </c>
      <c r="K61" s="22"/>
      <c r="L61" s="22"/>
    </row>
    <row r="62" spans="2:16" s="23" customFormat="1" ht="18" customHeight="1" x14ac:dyDescent="0.3">
      <c r="B62" s="54">
        <v>50</v>
      </c>
      <c r="C62" s="102" t="s">
        <v>185</v>
      </c>
      <c r="D62" s="102" t="s">
        <v>186</v>
      </c>
      <c r="E62" s="55"/>
      <c r="F62" s="55"/>
      <c r="G62" s="55"/>
      <c r="H62" s="55"/>
      <c r="I62" s="55"/>
      <c r="J62" s="55"/>
      <c r="K62"/>
      <c r="L62"/>
      <c r="M62"/>
      <c r="N62"/>
      <c r="O62"/>
      <c r="P62"/>
    </row>
    <row r="63" spans="2:16" s="23" customFormat="1" ht="18" customHeight="1" x14ac:dyDescent="0.3">
      <c r="B63" s="54">
        <v>51</v>
      </c>
      <c r="C63" s="102" t="s">
        <v>187</v>
      </c>
      <c r="D63" s="102" t="s">
        <v>188</v>
      </c>
      <c r="E63" s="56">
        <v>3</v>
      </c>
      <c r="F63" s="56">
        <v>3</v>
      </c>
      <c r="G63" s="56">
        <v>3</v>
      </c>
      <c r="H63" s="56">
        <v>3</v>
      </c>
      <c r="I63" s="98">
        <v>3</v>
      </c>
      <c r="J63" s="98">
        <v>3</v>
      </c>
      <c r="K63" s="22"/>
      <c r="L63" s="22"/>
    </row>
    <row r="64" spans="2:16" s="23" customFormat="1" ht="18" customHeight="1" x14ac:dyDescent="0.3">
      <c r="B64" s="54">
        <v>52</v>
      </c>
      <c r="C64" s="102" t="s">
        <v>189</v>
      </c>
      <c r="D64" s="102" t="s">
        <v>190</v>
      </c>
      <c r="E64" s="56">
        <v>3</v>
      </c>
      <c r="F64" s="56">
        <v>3</v>
      </c>
      <c r="G64" s="56">
        <v>3</v>
      </c>
      <c r="H64" s="56">
        <v>3</v>
      </c>
      <c r="I64" s="98">
        <v>3</v>
      </c>
      <c r="J64" s="98">
        <v>3</v>
      </c>
      <c r="K64" s="22"/>
      <c r="L64" s="22"/>
    </row>
    <row r="65" spans="2:16" s="23" customFormat="1" ht="18" customHeight="1" x14ac:dyDescent="0.3">
      <c r="B65" s="54">
        <v>53</v>
      </c>
      <c r="C65" s="102" t="s">
        <v>191</v>
      </c>
      <c r="D65" s="102" t="s">
        <v>192</v>
      </c>
      <c r="E65" s="56">
        <v>3</v>
      </c>
      <c r="F65" s="56">
        <v>3</v>
      </c>
      <c r="G65" s="56">
        <v>3</v>
      </c>
      <c r="H65" s="56">
        <v>3</v>
      </c>
      <c r="I65" s="98">
        <v>3</v>
      </c>
      <c r="J65" s="98">
        <v>3</v>
      </c>
      <c r="K65" s="22"/>
      <c r="L65" s="22"/>
    </row>
    <row r="66" spans="2:16" s="23" customFormat="1" ht="18" customHeight="1" x14ac:dyDescent="0.3">
      <c r="B66" s="54">
        <v>54</v>
      </c>
      <c r="C66" s="102" t="s">
        <v>193</v>
      </c>
      <c r="D66" s="102" t="s">
        <v>194</v>
      </c>
      <c r="E66" s="56">
        <v>2</v>
      </c>
      <c r="F66" s="56">
        <v>2</v>
      </c>
      <c r="G66" s="56">
        <v>2</v>
      </c>
      <c r="H66" s="56">
        <v>2</v>
      </c>
      <c r="I66" s="56">
        <v>2</v>
      </c>
      <c r="J66" s="56">
        <v>2</v>
      </c>
      <c r="K66" s="22"/>
      <c r="L66" s="22"/>
    </row>
    <row r="67" spans="2:16" s="23" customFormat="1" ht="18" customHeight="1" x14ac:dyDescent="0.3">
      <c r="B67" s="54">
        <v>55</v>
      </c>
      <c r="C67" s="102" t="s">
        <v>195</v>
      </c>
      <c r="D67" s="102" t="s">
        <v>196</v>
      </c>
      <c r="E67" s="56">
        <v>2</v>
      </c>
      <c r="F67" s="56">
        <v>3</v>
      </c>
      <c r="G67" s="56">
        <v>3</v>
      </c>
      <c r="H67" s="56">
        <v>2</v>
      </c>
      <c r="I67" s="98">
        <v>3</v>
      </c>
      <c r="J67" s="98">
        <v>3</v>
      </c>
    </row>
    <row r="68" spans="2:16" s="23" customFormat="1" ht="18" customHeight="1" x14ac:dyDescent="0.3">
      <c r="B68" s="54">
        <v>56</v>
      </c>
      <c r="C68" s="102" t="s">
        <v>197</v>
      </c>
      <c r="D68" s="102" t="s">
        <v>198</v>
      </c>
      <c r="E68" s="56">
        <v>3</v>
      </c>
      <c r="F68" s="56">
        <v>3</v>
      </c>
      <c r="G68" s="56">
        <v>3</v>
      </c>
      <c r="H68" s="56">
        <v>3</v>
      </c>
      <c r="I68" s="98">
        <v>2</v>
      </c>
      <c r="J68" s="98">
        <v>3</v>
      </c>
      <c r="K68" s="22"/>
      <c r="L68" s="22"/>
    </row>
    <row r="69" spans="2:16" s="23" customFormat="1" ht="18" customHeight="1" x14ac:dyDescent="0.3">
      <c r="B69" s="54">
        <v>57</v>
      </c>
      <c r="C69" s="102" t="s">
        <v>199</v>
      </c>
      <c r="D69" s="102" t="s">
        <v>200</v>
      </c>
      <c r="E69" s="56">
        <v>2</v>
      </c>
      <c r="F69" s="56">
        <v>2</v>
      </c>
      <c r="G69" s="56">
        <v>2</v>
      </c>
      <c r="H69" s="56">
        <v>2</v>
      </c>
      <c r="I69" s="56">
        <v>2</v>
      </c>
      <c r="J69" s="56">
        <v>2</v>
      </c>
      <c r="K69"/>
      <c r="L69"/>
      <c r="M69"/>
      <c r="N69"/>
      <c r="O69"/>
      <c r="P69"/>
    </row>
    <row r="70" spans="2:16" s="23" customFormat="1" ht="18" customHeight="1" x14ac:dyDescent="0.3">
      <c r="B70" s="54">
        <v>58</v>
      </c>
      <c r="C70" s="102" t="s">
        <v>201</v>
      </c>
      <c r="D70" s="102" t="s">
        <v>202</v>
      </c>
      <c r="E70" s="56">
        <v>3</v>
      </c>
      <c r="F70" s="56">
        <v>3</v>
      </c>
      <c r="G70" s="56">
        <v>3</v>
      </c>
      <c r="H70" s="56">
        <v>2</v>
      </c>
      <c r="I70" s="98">
        <v>2</v>
      </c>
      <c r="J70" s="98">
        <v>2</v>
      </c>
      <c r="K70"/>
      <c r="L70"/>
      <c r="M70"/>
      <c r="N70"/>
      <c r="O70"/>
      <c r="P70"/>
    </row>
    <row r="71" spans="2:16" s="23" customFormat="1" ht="18" customHeight="1" x14ac:dyDescent="0.3">
      <c r="B71" s="54">
        <v>59</v>
      </c>
      <c r="C71" s="102" t="s">
        <v>203</v>
      </c>
      <c r="D71" s="102" t="s">
        <v>204</v>
      </c>
      <c r="E71" s="56">
        <v>3</v>
      </c>
      <c r="F71" s="56">
        <v>3</v>
      </c>
      <c r="G71" s="56">
        <v>3</v>
      </c>
      <c r="H71" s="56">
        <v>3</v>
      </c>
      <c r="I71" s="98">
        <v>3</v>
      </c>
      <c r="J71" s="98">
        <v>3</v>
      </c>
      <c r="K71"/>
      <c r="L71"/>
      <c r="M71"/>
      <c r="N71"/>
      <c r="O71"/>
      <c r="P71"/>
    </row>
    <row r="72" spans="2:16" s="23" customFormat="1" ht="18" customHeight="1" x14ac:dyDescent="0.3">
      <c r="B72" s="54">
        <v>60</v>
      </c>
      <c r="C72" s="102" t="s">
        <v>205</v>
      </c>
      <c r="D72" s="102" t="s">
        <v>206</v>
      </c>
      <c r="E72" s="98">
        <v>2</v>
      </c>
      <c r="F72" s="98">
        <v>2</v>
      </c>
      <c r="G72" s="98">
        <v>3</v>
      </c>
      <c r="H72" s="98">
        <v>2</v>
      </c>
      <c r="I72" s="98">
        <v>2</v>
      </c>
      <c r="J72" s="98">
        <v>2</v>
      </c>
      <c r="K72"/>
      <c r="L72"/>
      <c r="M72"/>
      <c r="N72"/>
      <c r="O72"/>
      <c r="P72"/>
    </row>
    <row r="73" spans="2:16" s="23" customFormat="1" ht="18" customHeight="1" x14ac:dyDescent="0.3">
      <c r="B73" s="54">
        <v>61</v>
      </c>
      <c r="C73" s="102" t="s">
        <v>207</v>
      </c>
      <c r="D73" s="102" t="s">
        <v>208</v>
      </c>
      <c r="E73" s="56">
        <v>3</v>
      </c>
      <c r="F73" s="56">
        <v>2</v>
      </c>
      <c r="G73" s="56">
        <v>3</v>
      </c>
      <c r="H73" s="56">
        <v>2</v>
      </c>
      <c r="I73" s="56">
        <v>3</v>
      </c>
      <c r="J73" s="56">
        <v>2</v>
      </c>
      <c r="K73"/>
      <c r="L73"/>
      <c r="M73"/>
      <c r="N73"/>
      <c r="O73"/>
      <c r="P73"/>
    </row>
    <row r="74" spans="2:16" s="23" customFormat="1" ht="18" customHeight="1" x14ac:dyDescent="0.3">
      <c r="B74" s="54">
        <v>62</v>
      </c>
      <c r="C74" s="102" t="s">
        <v>209</v>
      </c>
      <c r="D74" s="102" t="s">
        <v>210</v>
      </c>
      <c r="E74" s="56"/>
      <c r="F74" s="56"/>
      <c r="G74" s="56"/>
      <c r="H74" s="56"/>
      <c r="I74" s="56"/>
      <c r="J74" s="56"/>
      <c r="K74" s="22"/>
      <c r="L74" s="22"/>
    </row>
    <row r="75" spans="2:16" s="23" customFormat="1" ht="18" customHeight="1" x14ac:dyDescent="0.3">
      <c r="B75" s="54">
        <v>63</v>
      </c>
      <c r="C75" s="102" t="s">
        <v>211</v>
      </c>
      <c r="D75" s="102" t="s">
        <v>212</v>
      </c>
      <c r="E75" s="56">
        <v>3</v>
      </c>
      <c r="F75" s="56">
        <v>3</v>
      </c>
      <c r="G75" s="56">
        <v>3</v>
      </c>
      <c r="H75" s="56">
        <v>3</v>
      </c>
      <c r="I75" s="98">
        <v>3</v>
      </c>
      <c r="J75" s="98">
        <v>3</v>
      </c>
      <c r="K75" s="22"/>
      <c r="L75" s="22"/>
    </row>
    <row r="76" spans="2:16" s="23" customFormat="1" ht="18" customHeight="1" x14ac:dyDescent="0.3">
      <c r="B76" s="54">
        <v>64</v>
      </c>
      <c r="C76" s="102" t="s">
        <v>213</v>
      </c>
      <c r="D76" s="102" t="s">
        <v>214</v>
      </c>
      <c r="E76" s="56">
        <v>3</v>
      </c>
      <c r="F76" s="56">
        <v>3</v>
      </c>
      <c r="G76" s="56">
        <v>3</v>
      </c>
      <c r="H76" s="56">
        <v>3</v>
      </c>
      <c r="I76" s="98">
        <v>3</v>
      </c>
      <c r="J76" s="98">
        <v>3</v>
      </c>
      <c r="K76" s="22"/>
      <c r="L76" s="22"/>
    </row>
    <row r="77" spans="2:16" s="23" customFormat="1" ht="18" customHeight="1" x14ac:dyDescent="0.3">
      <c r="B77" s="54">
        <v>65</v>
      </c>
      <c r="C77" s="102" t="s">
        <v>215</v>
      </c>
      <c r="D77" s="102" t="s">
        <v>216</v>
      </c>
      <c r="E77" s="98"/>
      <c r="F77" s="98"/>
      <c r="G77" s="98"/>
      <c r="H77" s="98"/>
      <c r="I77" s="98"/>
      <c r="J77" s="98"/>
      <c r="K77" s="22"/>
      <c r="L77" s="22"/>
    </row>
    <row r="78" spans="2:16" s="23" customFormat="1" ht="18" customHeight="1" x14ac:dyDescent="0.3">
      <c r="B78" s="54">
        <v>66</v>
      </c>
      <c r="C78" s="102" t="s">
        <v>217</v>
      </c>
      <c r="D78" s="102" t="s">
        <v>218</v>
      </c>
      <c r="E78" s="98">
        <v>3</v>
      </c>
      <c r="F78" s="98">
        <v>2</v>
      </c>
      <c r="G78" s="98">
        <v>3</v>
      </c>
      <c r="H78" s="98">
        <v>2</v>
      </c>
      <c r="I78" s="98">
        <v>3</v>
      </c>
      <c r="J78" s="98">
        <v>2</v>
      </c>
      <c r="K78" s="22"/>
      <c r="L78" s="22"/>
    </row>
    <row r="79" spans="2:16" s="23" customFormat="1" ht="18" customHeight="1" x14ac:dyDescent="0.3">
      <c r="B79" s="54">
        <v>67</v>
      </c>
      <c r="C79" s="102" t="s">
        <v>219</v>
      </c>
      <c r="D79" s="102" t="s">
        <v>220</v>
      </c>
      <c r="E79" s="56"/>
      <c r="F79" s="56"/>
      <c r="G79" s="56"/>
      <c r="H79" s="56"/>
      <c r="I79" s="56"/>
      <c r="J79" s="56"/>
      <c r="K79" s="22"/>
      <c r="L79" s="22"/>
    </row>
    <row r="80" spans="2:16" ht="15.6" x14ac:dyDescent="0.3">
      <c r="B80" s="32"/>
      <c r="C80" s="140" t="s">
        <v>25</v>
      </c>
      <c r="D80" s="140"/>
      <c r="E80" s="8">
        <f t="shared" ref="E80:J80" si="0">COUNT(E13:E79)</f>
        <v>57</v>
      </c>
      <c r="F80" s="8">
        <f t="shared" si="0"/>
        <v>57</v>
      </c>
      <c r="G80" s="8">
        <f t="shared" si="0"/>
        <v>57</v>
      </c>
      <c r="H80" s="8">
        <f t="shared" si="0"/>
        <v>57</v>
      </c>
      <c r="I80" s="8">
        <f t="shared" si="0"/>
        <v>57</v>
      </c>
      <c r="J80" s="8">
        <f t="shared" si="0"/>
        <v>57</v>
      </c>
    </row>
    <row r="81" spans="2:10" ht="41.25" customHeight="1" x14ac:dyDescent="0.4">
      <c r="B81" s="32"/>
      <c r="C81" s="45" t="s">
        <v>38</v>
      </c>
      <c r="D81" s="45" t="s">
        <v>38</v>
      </c>
      <c r="E81" s="42">
        <f t="shared" ref="E81:J81" si="1">AVERAGE(E13:E79)</f>
        <v>2.8245614035087718</v>
      </c>
      <c r="F81" s="42">
        <f t="shared" si="1"/>
        <v>2.7894736842105261</v>
      </c>
      <c r="G81" s="42">
        <f t="shared" si="1"/>
        <v>2.8421052631578947</v>
      </c>
      <c r="H81" s="42">
        <f t="shared" si="1"/>
        <v>2.7543859649122808</v>
      </c>
      <c r="I81" s="42">
        <f t="shared" si="1"/>
        <v>2.7719298245614037</v>
      </c>
      <c r="J81" s="42">
        <f t="shared" si="1"/>
        <v>2.7543859649122808</v>
      </c>
    </row>
    <row r="82" spans="2:10" ht="41.25" customHeight="1" x14ac:dyDescent="0.3">
      <c r="B82" s="32"/>
      <c r="C82" s="43" t="s">
        <v>39</v>
      </c>
      <c r="D82" s="43" t="s">
        <v>39</v>
      </c>
      <c r="E82" s="43">
        <f>((E81*100)/3)</f>
        <v>94.152046783625735</v>
      </c>
      <c r="F82" s="43">
        <f>((F81*100)/3)</f>
        <v>92.982456140350862</v>
      </c>
      <c r="G82" s="43">
        <f>(G81*100/3)</f>
        <v>94.736842105263165</v>
      </c>
      <c r="H82" s="43">
        <f>H81*100/3</f>
        <v>91.812865497076018</v>
      </c>
      <c r="I82" s="43">
        <f>I81*100/3</f>
        <v>92.397660818713462</v>
      </c>
      <c r="J82" s="43">
        <f>J81*100/3</f>
        <v>91.812865497076018</v>
      </c>
    </row>
    <row r="83" spans="2:10" ht="42" x14ac:dyDescent="0.3">
      <c r="B83" s="32"/>
      <c r="C83" s="43" t="s">
        <v>40</v>
      </c>
      <c r="D83" s="43" t="s">
        <v>40</v>
      </c>
      <c r="E83" s="141">
        <f>AVERAGE(E82:J82)</f>
        <v>92.982456140350862</v>
      </c>
      <c r="F83" s="141"/>
      <c r="G83" s="141"/>
      <c r="H83" s="141"/>
      <c r="I83" s="141"/>
      <c r="J83" s="141"/>
    </row>
    <row r="84" spans="2:10" ht="37.5" customHeight="1" x14ac:dyDescent="0.3">
      <c r="B84" s="32"/>
      <c r="C84" s="44" t="s">
        <v>41</v>
      </c>
      <c r="D84" s="44" t="s">
        <v>41</v>
      </c>
      <c r="E84" s="142">
        <v>3</v>
      </c>
      <c r="F84" s="143"/>
      <c r="G84" s="143"/>
      <c r="H84" s="143"/>
      <c r="I84" s="143"/>
      <c r="J84" s="144"/>
    </row>
    <row r="85" spans="2:10" x14ac:dyDescent="0.3">
      <c r="G85" s="27"/>
    </row>
  </sheetData>
  <mergeCells count="13">
    <mergeCell ref="E84:J84"/>
    <mergeCell ref="E10:J11"/>
    <mergeCell ref="C2:G2"/>
    <mergeCell ref="C4:D4"/>
    <mergeCell ref="C8:G8"/>
    <mergeCell ref="H4:J4"/>
    <mergeCell ref="H5:J5"/>
    <mergeCell ref="H6:J6"/>
    <mergeCell ref="B10:B12"/>
    <mergeCell ref="C10:C12"/>
    <mergeCell ref="D10:D12"/>
    <mergeCell ref="C80:D80"/>
    <mergeCell ref="E83:J8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6:P27"/>
  <sheetViews>
    <sheetView topLeftCell="C16" workbookViewId="0">
      <selection activeCell="L34" sqref="L34"/>
    </sheetView>
  </sheetViews>
  <sheetFormatPr defaultRowHeight="14.4" x14ac:dyDescent="0.3"/>
  <cols>
    <col min="6" max="6" width="10.33203125" bestFit="1" customWidth="1"/>
  </cols>
  <sheetData>
    <row r="6" spans="4:16" ht="18" x14ac:dyDescent="0.35">
      <c r="D6" s="47" t="s">
        <v>47</v>
      </c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4:16" x14ac:dyDescent="0.3"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</row>
    <row r="8" spans="4:16" ht="15.6" x14ac:dyDescent="0.3">
      <c r="D8" s="140" t="s">
        <v>48</v>
      </c>
      <c r="E8" s="140" t="s">
        <v>49</v>
      </c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</row>
    <row r="9" spans="4:16" ht="16.2" thickBot="1" x14ac:dyDescent="0.35">
      <c r="D9" s="140"/>
      <c r="E9" s="17" t="s">
        <v>50</v>
      </c>
      <c r="F9" s="17" t="s">
        <v>51</v>
      </c>
      <c r="G9" s="17" t="s">
        <v>52</v>
      </c>
      <c r="H9" s="17" t="s">
        <v>53</v>
      </c>
      <c r="I9" s="17" t="s">
        <v>54</v>
      </c>
      <c r="J9" s="17" t="s">
        <v>55</v>
      </c>
      <c r="K9" s="46" t="s">
        <v>56</v>
      </c>
      <c r="L9" s="46" t="s">
        <v>57</v>
      </c>
      <c r="M9" s="46" t="s">
        <v>58</v>
      </c>
      <c r="N9" s="46" t="s">
        <v>59</v>
      </c>
      <c r="O9" s="46" t="s">
        <v>60</v>
      </c>
      <c r="P9" s="46" t="s">
        <v>61</v>
      </c>
    </row>
    <row r="10" spans="4:16" ht="16.2" thickBot="1" x14ac:dyDescent="0.35">
      <c r="D10" s="90" t="s">
        <v>79</v>
      </c>
      <c r="E10" s="72">
        <v>2</v>
      </c>
      <c r="F10" s="73">
        <v>3</v>
      </c>
      <c r="G10" s="73">
        <v>2</v>
      </c>
      <c r="H10" s="73">
        <v>2</v>
      </c>
      <c r="I10" s="73" t="s">
        <v>62</v>
      </c>
      <c r="J10" s="73" t="s">
        <v>62</v>
      </c>
      <c r="K10" s="73" t="s">
        <v>62</v>
      </c>
      <c r="L10" s="73" t="s">
        <v>62</v>
      </c>
      <c r="M10" s="73">
        <v>1</v>
      </c>
      <c r="N10" s="73" t="s">
        <v>62</v>
      </c>
      <c r="O10" s="73" t="s">
        <v>62</v>
      </c>
      <c r="P10" s="73">
        <v>1</v>
      </c>
    </row>
    <row r="11" spans="4:16" ht="16.2" thickBot="1" x14ac:dyDescent="0.35">
      <c r="D11" s="91" t="s">
        <v>80</v>
      </c>
      <c r="E11" s="74">
        <v>2</v>
      </c>
      <c r="F11" s="75">
        <v>2</v>
      </c>
      <c r="G11" s="75">
        <v>1</v>
      </c>
      <c r="H11" s="75">
        <v>2</v>
      </c>
      <c r="I11" s="75" t="s">
        <v>62</v>
      </c>
      <c r="J11" s="75">
        <v>2</v>
      </c>
      <c r="K11" s="75" t="s">
        <v>62</v>
      </c>
      <c r="L11" s="75" t="s">
        <v>62</v>
      </c>
      <c r="M11" s="75">
        <v>1</v>
      </c>
      <c r="N11" s="75" t="s">
        <v>62</v>
      </c>
      <c r="O11" s="75" t="s">
        <v>62</v>
      </c>
      <c r="P11" s="75">
        <v>1</v>
      </c>
    </row>
    <row r="12" spans="4:16" ht="16.2" thickBot="1" x14ac:dyDescent="0.35">
      <c r="D12" s="91" t="s">
        <v>81</v>
      </c>
      <c r="E12" s="74">
        <v>2</v>
      </c>
      <c r="F12" s="75">
        <v>2</v>
      </c>
      <c r="G12" s="75">
        <v>2</v>
      </c>
      <c r="H12" s="75">
        <v>2</v>
      </c>
      <c r="I12" s="75" t="s">
        <v>62</v>
      </c>
      <c r="J12" s="75">
        <v>2</v>
      </c>
      <c r="K12" s="75" t="s">
        <v>62</v>
      </c>
      <c r="L12" s="75" t="s">
        <v>62</v>
      </c>
      <c r="M12" s="75">
        <v>1</v>
      </c>
      <c r="N12" s="75" t="s">
        <v>62</v>
      </c>
      <c r="O12" s="75" t="s">
        <v>62</v>
      </c>
      <c r="P12" s="75">
        <v>1</v>
      </c>
    </row>
    <row r="13" spans="4:16" ht="16.2" thickBot="1" x14ac:dyDescent="0.35">
      <c r="D13" s="91" t="s">
        <v>82</v>
      </c>
      <c r="E13" s="74">
        <v>2</v>
      </c>
      <c r="F13" s="75">
        <v>2</v>
      </c>
      <c r="G13" s="75">
        <v>2</v>
      </c>
      <c r="H13" s="75">
        <v>2</v>
      </c>
      <c r="I13" s="75">
        <v>2</v>
      </c>
      <c r="J13" s="75" t="s">
        <v>62</v>
      </c>
      <c r="K13" s="75" t="s">
        <v>62</v>
      </c>
      <c r="L13" s="75" t="s">
        <v>62</v>
      </c>
      <c r="M13" s="75">
        <v>1</v>
      </c>
      <c r="N13" s="75" t="s">
        <v>62</v>
      </c>
      <c r="O13" s="75" t="s">
        <v>62</v>
      </c>
      <c r="P13" s="75">
        <v>1</v>
      </c>
    </row>
    <row r="14" spans="4:16" ht="16.2" thickBot="1" x14ac:dyDescent="0.35">
      <c r="D14" s="91" t="s">
        <v>83</v>
      </c>
      <c r="E14" s="74">
        <v>2</v>
      </c>
      <c r="F14" s="75">
        <v>2</v>
      </c>
      <c r="G14" s="75">
        <v>2</v>
      </c>
      <c r="H14" s="75">
        <v>2</v>
      </c>
      <c r="I14" s="75">
        <v>2</v>
      </c>
      <c r="J14" s="75" t="s">
        <v>62</v>
      </c>
      <c r="K14" s="75" t="s">
        <v>62</v>
      </c>
      <c r="L14" s="75" t="s">
        <v>62</v>
      </c>
      <c r="M14" s="75">
        <v>1</v>
      </c>
      <c r="N14" s="75" t="s">
        <v>62</v>
      </c>
      <c r="O14" s="75" t="s">
        <v>62</v>
      </c>
      <c r="P14" s="75">
        <v>1</v>
      </c>
    </row>
    <row r="15" spans="4:16" ht="16.2" thickBot="1" x14ac:dyDescent="0.35">
      <c r="D15" s="91" t="s">
        <v>84</v>
      </c>
      <c r="E15" s="74">
        <v>2</v>
      </c>
      <c r="F15" s="75">
        <v>2</v>
      </c>
      <c r="G15" s="75">
        <v>2</v>
      </c>
      <c r="H15" s="75">
        <v>2</v>
      </c>
      <c r="I15" s="75">
        <v>2</v>
      </c>
      <c r="J15" s="75" t="s">
        <v>62</v>
      </c>
      <c r="K15" s="75" t="s">
        <v>62</v>
      </c>
      <c r="L15" s="75" t="s">
        <v>62</v>
      </c>
      <c r="M15" s="75">
        <v>1</v>
      </c>
      <c r="N15" s="75" t="s">
        <v>62</v>
      </c>
      <c r="O15" s="75" t="s">
        <v>62</v>
      </c>
      <c r="P15" s="75">
        <v>1</v>
      </c>
    </row>
    <row r="16" spans="4:16" ht="16.2" thickBot="1" x14ac:dyDescent="0.35">
      <c r="D16" s="91" t="s">
        <v>85</v>
      </c>
      <c r="E16" s="49">
        <v>2</v>
      </c>
      <c r="F16" s="49">
        <f>AVERAGE(F10:F15)</f>
        <v>2.1666666666666665</v>
      </c>
      <c r="G16" s="49">
        <f t="shared" ref="G16:J16" si="0">AVERAGE(G10:G15)</f>
        <v>1.8333333333333333</v>
      </c>
      <c r="H16" s="49">
        <f t="shared" si="0"/>
        <v>2</v>
      </c>
      <c r="I16" s="49">
        <f t="shared" si="0"/>
        <v>2</v>
      </c>
      <c r="J16" s="49">
        <f t="shared" si="0"/>
        <v>2</v>
      </c>
      <c r="K16" s="75" t="s">
        <v>62</v>
      </c>
      <c r="L16" s="75" t="s">
        <v>62</v>
      </c>
      <c r="M16" s="49">
        <f t="shared" ref="M16" si="1">AVERAGE(M10:M15)</f>
        <v>1</v>
      </c>
      <c r="N16" s="75" t="s">
        <v>62</v>
      </c>
      <c r="O16" s="75" t="s">
        <v>62</v>
      </c>
      <c r="P16" s="49">
        <f t="shared" ref="P16" si="2">AVERAGE(P10:P15)</f>
        <v>1</v>
      </c>
    </row>
    <row r="17" spans="3:16" x14ac:dyDescent="0.3"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3:16" ht="15.6" x14ac:dyDescent="0.3">
      <c r="C18" s="48"/>
      <c r="D18" s="80" t="s">
        <v>63</v>
      </c>
      <c r="E18" s="81"/>
      <c r="F18" s="81"/>
      <c r="G18" s="80">
        <v>2.82</v>
      </c>
      <c r="H18" s="81"/>
      <c r="I18" s="81"/>
      <c r="J18" s="81"/>
      <c r="K18" s="81"/>
      <c r="L18" s="81"/>
      <c r="M18" s="81"/>
      <c r="N18" s="81"/>
      <c r="O18" s="81"/>
      <c r="P18" s="81"/>
    </row>
    <row r="19" spans="3:16" x14ac:dyDescent="0.3">
      <c r="C19" s="4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3:16" ht="18" x14ac:dyDescent="0.35">
      <c r="C20" s="48"/>
      <c r="D20" s="82" t="s">
        <v>64</v>
      </c>
      <c r="E20" s="82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3:16" x14ac:dyDescent="0.3">
      <c r="C21" s="48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3:16" ht="15.6" x14ac:dyDescent="0.3">
      <c r="C22" s="48"/>
      <c r="D22" s="153" t="s">
        <v>48</v>
      </c>
      <c r="E22" s="155" t="s">
        <v>49</v>
      </c>
      <c r="F22" s="156"/>
      <c r="G22" s="156"/>
      <c r="H22" s="156"/>
      <c r="I22" s="156"/>
      <c r="J22" s="156"/>
      <c r="K22" s="156"/>
      <c r="L22" s="156"/>
      <c r="M22" s="156"/>
      <c r="N22" s="156"/>
      <c r="O22" s="156"/>
      <c r="P22" s="157"/>
    </row>
    <row r="23" spans="3:16" ht="15.6" x14ac:dyDescent="0.3">
      <c r="C23" s="48"/>
      <c r="D23" s="154"/>
      <c r="E23" s="20" t="s">
        <v>50</v>
      </c>
      <c r="F23" s="20" t="s">
        <v>51</v>
      </c>
      <c r="G23" s="20" t="s">
        <v>52</v>
      </c>
      <c r="H23" s="20" t="s">
        <v>53</v>
      </c>
      <c r="I23" s="20" t="s">
        <v>54</v>
      </c>
      <c r="J23" s="20" t="s">
        <v>55</v>
      </c>
      <c r="K23" s="20" t="s">
        <v>56</v>
      </c>
      <c r="L23" s="20" t="s">
        <v>57</v>
      </c>
      <c r="M23" s="20" t="s">
        <v>58</v>
      </c>
      <c r="N23" s="20" t="s">
        <v>59</v>
      </c>
      <c r="O23" s="20" t="s">
        <v>60</v>
      </c>
      <c r="P23" s="20" t="s">
        <v>61</v>
      </c>
    </row>
    <row r="24" spans="3:16" ht="16.2" thickBot="1" x14ac:dyDescent="0.35">
      <c r="C24" s="48"/>
      <c r="D24" s="20" t="s">
        <v>85</v>
      </c>
      <c r="E24" s="83">
        <f>(E16*$G$18)/3</f>
        <v>1.88</v>
      </c>
      <c r="F24" s="83">
        <f t="shared" ref="F24:P24" si="3">(F16*$G$18)/3</f>
        <v>2.0366666666666666</v>
      </c>
      <c r="G24" s="83">
        <f t="shared" si="3"/>
        <v>1.7233333333333334</v>
      </c>
      <c r="H24" s="83">
        <f t="shared" si="3"/>
        <v>1.88</v>
      </c>
      <c r="I24" s="83">
        <f t="shared" si="3"/>
        <v>1.88</v>
      </c>
      <c r="J24" s="83">
        <f t="shared" si="3"/>
        <v>1.88</v>
      </c>
      <c r="K24" s="84" t="s">
        <v>62</v>
      </c>
      <c r="L24" s="84" t="s">
        <v>62</v>
      </c>
      <c r="M24" s="83">
        <f t="shared" si="3"/>
        <v>0.94</v>
      </c>
      <c r="N24" s="84" t="s">
        <v>62</v>
      </c>
      <c r="O24" s="84" t="s">
        <v>62</v>
      </c>
      <c r="P24" s="83">
        <f t="shared" si="3"/>
        <v>0.94</v>
      </c>
    </row>
    <row r="25" spans="3:16" x14ac:dyDescent="0.3"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3:16" x14ac:dyDescent="0.3"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3:16" x14ac:dyDescent="0.3"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</sheetData>
  <mergeCells count="4">
    <mergeCell ref="D8:D9"/>
    <mergeCell ref="E8:P8"/>
    <mergeCell ref="D22:D23"/>
    <mergeCell ref="E22:P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H20"/>
  <sheetViews>
    <sheetView tabSelected="1" workbookViewId="0">
      <selection activeCell="G13" sqref="G13"/>
    </sheetView>
  </sheetViews>
  <sheetFormatPr defaultRowHeight="14.4" x14ac:dyDescent="0.3"/>
  <cols>
    <col min="6" max="6" width="9.77734375" bestFit="1" customWidth="1"/>
  </cols>
  <sheetData>
    <row r="4" spans="2:8" ht="18" x14ac:dyDescent="0.35">
      <c r="E4" s="51" t="s">
        <v>65</v>
      </c>
    </row>
    <row r="6" spans="2:8" x14ac:dyDescent="0.3">
      <c r="D6" s="158" t="s">
        <v>48</v>
      </c>
      <c r="E6" s="160" t="s">
        <v>66</v>
      </c>
      <c r="F6" s="161"/>
      <c r="G6" s="162"/>
    </row>
    <row r="7" spans="2:8" ht="16.2" thickBot="1" x14ac:dyDescent="0.35">
      <c r="D7" s="159"/>
      <c r="E7" s="52" t="s">
        <v>67</v>
      </c>
      <c r="F7" s="52" t="s">
        <v>68</v>
      </c>
      <c r="G7" s="52" t="s">
        <v>69</v>
      </c>
    </row>
    <row r="8" spans="2:8" ht="16.2" thickBot="1" x14ac:dyDescent="0.35">
      <c r="D8" s="90" t="s">
        <v>79</v>
      </c>
      <c r="E8" s="76">
        <v>2</v>
      </c>
      <c r="F8" s="77" t="s">
        <v>62</v>
      </c>
      <c r="G8" s="77" t="s">
        <v>62</v>
      </c>
    </row>
    <row r="9" spans="2:8" ht="16.2" thickBot="1" x14ac:dyDescent="0.35">
      <c r="D9" s="91" t="s">
        <v>80</v>
      </c>
      <c r="E9" s="78">
        <v>2</v>
      </c>
      <c r="F9" s="79" t="s">
        <v>62</v>
      </c>
      <c r="G9" s="79" t="s">
        <v>62</v>
      </c>
    </row>
    <row r="10" spans="2:8" ht="16.2" thickBot="1" x14ac:dyDescent="0.35">
      <c r="D10" s="91" t="s">
        <v>81</v>
      </c>
      <c r="E10" s="78">
        <v>2</v>
      </c>
      <c r="F10" s="79" t="s">
        <v>62</v>
      </c>
      <c r="G10" s="79" t="s">
        <v>62</v>
      </c>
    </row>
    <row r="11" spans="2:8" ht="16.2" thickBot="1" x14ac:dyDescent="0.35">
      <c r="D11" s="91" t="s">
        <v>82</v>
      </c>
      <c r="E11" s="78">
        <v>2</v>
      </c>
      <c r="F11" s="79" t="s">
        <v>62</v>
      </c>
      <c r="G11" s="79">
        <v>2</v>
      </c>
    </row>
    <row r="12" spans="2:8" ht="16.2" thickBot="1" x14ac:dyDescent="0.35">
      <c r="D12" s="91" t="s">
        <v>83</v>
      </c>
      <c r="E12" s="78">
        <v>2</v>
      </c>
      <c r="F12" s="79">
        <v>2</v>
      </c>
      <c r="G12" s="79">
        <v>2</v>
      </c>
    </row>
    <row r="13" spans="2:8" ht="16.2" thickBot="1" x14ac:dyDescent="0.35">
      <c r="D13" s="91" t="s">
        <v>84</v>
      </c>
      <c r="E13" s="78">
        <v>2</v>
      </c>
      <c r="F13" s="79" t="s">
        <v>62</v>
      </c>
      <c r="G13" s="79">
        <v>2</v>
      </c>
    </row>
    <row r="14" spans="2:8" ht="16.2" thickBot="1" x14ac:dyDescent="0.35">
      <c r="D14" s="91" t="s">
        <v>85</v>
      </c>
      <c r="E14" s="53">
        <v>2</v>
      </c>
      <c r="F14" s="79" t="s">
        <v>62</v>
      </c>
      <c r="G14" s="53">
        <v>2</v>
      </c>
    </row>
    <row r="16" spans="2:8" ht="15.6" x14ac:dyDescent="0.3">
      <c r="B16" s="48"/>
      <c r="C16" s="48"/>
      <c r="D16" s="85" t="s">
        <v>63</v>
      </c>
      <c r="E16" s="48"/>
      <c r="F16" s="48"/>
      <c r="G16" s="85">
        <v>2.82</v>
      </c>
      <c r="H16" s="48"/>
    </row>
    <row r="17" spans="2:8" ht="15" thickBot="1" x14ac:dyDescent="0.35">
      <c r="B17" s="48"/>
      <c r="C17" s="48"/>
      <c r="D17" s="48"/>
      <c r="E17" s="48"/>
      <c r="F17" s="48"/>
      <c r="G17" s="48"/>
      <c r="H17" s="48"/>
    </row>
    <row r="18" spans="2:8" ht="16.2" thickBot="1" x14ac:dyDescent="0.35">
      <c r="B18" s="48"/>
      <c r="C18" s="48"/>
      <c r="D18" s="86" t="s">
        <v>70</v>
      </c>
      <c r="E18" s="87" t="s">
        <v>67</v>
      </c>
      <c r="F18" s="87" t="s">
        <v>68</v>
      </c>
      <c r="G18" s="87" t="s">
        <v>69</v>
      </c>
      <c r="H18" s="48"/>
    </row>
    <row r="19" spans="2:8" ht="16.2" thickBot="1" x14ac:dyDescent="0.35">
      <c r="B19" s="48"/>
      <c r="C19" s="48"/>
      <c r="D19" s="88" t="s">
        <v>85</v>
      </c>
      <c r="E19" s="89">
        <f>(E14*$G$16)/3</f>
        <v>1.88</v>
      </c>
      <c r="F19" s="84" t="s">
        <v>62</v>
      </c>
      <c r="G19" s="89">
        <f t="shared" ref="G19" si="0">(G14*$G$16)/3</f>
        <v>1.88</v>
      </c>
      <c r="H19" s="48"/>
    </row>
    <row r="20" spans="2:8" x14ac:dyDescent="0.3">
      <c r="B20" s="48"/>
      <c r="C20" s="48"/>
      <c r="D20" s="48"/>
      <c r="E20" s="48"/>
      <c r="F20" s="48"/>
      <c r="G20" s="48"/>
      <c r="H20" s="48"/>
    </row>
  </sheetData>
  <mergeCells count="2">
    <mergeCell ref="D6:D7"/>
    <mergeCell ref="E6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University TH Marks</vt:lpstr>
      <vt:lpstr>Internal Assessment marks</vt:lpstr>
      <vt:lpstr>Course Exit survey</vt:lpstr>
      <vt:lpstr>CO Attainment</vt:lpstr>
      <vt:lpstr>PSO 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Madhuri Jadhav</cp:lastModifiedBy>
  <dcterms:created xsi:type="dcterms:W3CDTF">2018-04-30T09:40:14Z</dcterms:created>
  <dcterms:modified xsi:type="dcterms:W3CDTF">2025-07-19T16:29:15Z</dcterms:modified>
</cp:coreProperties>
</file>