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https://mysite.volvocars.net/personal/sbethi_volvocars_com/Documents/Desktop/MY DOCS/Projects/"/>
    </mc:Choice>
  </mc:AlternateContent>
  <xr:revisionPtr revIDLastSave="0" documentId="8_{E6826B57-091D-438F-9F33-E42C79502174}" xr6:coauthVersionLast="47" xr6:coauthVersionMax="47" xr10:uidLastSave="{00000000-0000-0000-0000-000000000000}"/>
  <bookViews>
    <workbookView xWindow="-120" yWindow="-120" windowWidth="20730" windowHeight="11040" activeTab="2" xr2:uid="{26D4546B-D2A1-4444-8EAF-A6228F96F0C1}"/>
  </bookViews>
  <sheets>
    <sheet name="Pivots" sheetId="6" r:id="rId1"/>
    <sheet name="Data" sheetId="2" r:id="rId2"/>
    <sheet name="Customer Report" sheetId="5" r:id="rId3"/>
    <sheet name="Assets" sheetId="4" r:id="rId4"/>
  </sheets>
  <definedNames>
    <definedName name="_xlnm._FilterDatabase" localSheetId="1"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91029" calcCompleted="0"/>
  <pivotCaches>
    <pivotCache cacheId="10" r:id="rId5"/>
    <pivotCache cacheId="11" r:id="rId6"/>
    <pivotCache cacheId="12" r:id="rId7"/>
    <pivotCache cacheId="13" r:id="rId8"/>
    <pivotCache cacheId="14" r:id="rId9"/>
    <pivotCache cacheId="15" r:id="rId10"/>
    <pivotCache cacheId="16" r:id="rId11"/>
    <pivotCache cacheId="17" r:id="rId12"/>
    <pivotCache cacheId="18" r:id="rId13"/>
  </pivotCaches>
  <extLst>
    <ext xmlns:x14="http://schemas.microsoft.com/office/spreadsheetml/2009/9/main" uri="{876F7934-8845-4945-9796-88D515C7AA90}">
      <x14:pivotCaches>
        <pivotCache cacheId="1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9" i="6" l="1"/>
  <c r="L25" i="5" s="1"/>
  <c r="P19" i="6"/>
  <c r="P22" i="6" s="1"/>
  <c r="P28" i="6" s="1"/>
  <c r="L31" i="5" s="1"/>
  <c r="P18" i="6"/>
  <c r="P21" i="6" s="1"/>
  <c r="P27" i="6" s="1"/>
  <c r="L30" i="5" s="1"/>
  <c r="P15" i="5" a="1"/>
  <c r="P15" i="5" s="1"/>
  <c r="O16" i="5" a="1"/>
  <c r="O16" i="5" s="1"/>
  <c r="P3" i="6"/>
  <c r="L6" i="6" a="1"/>
  <c r="L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P17" i="6"/>
  <c r="P26" i="6" l="1"/>
  <c r="L29" i="5" s="1"/>
  <c r="P7" i="6"/>
  <c r="O6" i="6"/>
  <c r="O7" i="6"/>
  <c r="P8" i="6"/>
  <c r="O9" i="6"/>
  <c r="P10" i="6"/>
  <c r="O8" i="6"/>
  <c r="P9" i="6"/>
  <c r="O10" i="6"/>
  <c r="P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275091-BAB1-4D34-80A4-A8AA233AEA2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AE00CBA-53D6-4436-8587-73A401607C11}"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A61C3A0E-92B5-4D57-B505-C8B29FD65A74}"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<sst xmlns="http://schemas.openxmlformats.org/spreadsheetml/2006/main" count="3172" uniqueCount="1085">
  <si>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</si>
  <si>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</si>
  <si>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</si>
  <si>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</si>
  <si>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</si>
  <si>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</si>
  <si>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</si>
  <si>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</si>
  <si>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</si>
  <si>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</si>
  <si>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</si>
  <si>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</si>
  <si>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</si>
  <si>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</si>
  <si>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</si>
  <si>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</si>
  <si>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</si>
  <si>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</si>
  <si>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</si>
  <si>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</si>
  <si>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</si>
  <si>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</si>
  <si>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</si>
  <si>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</si>
  <si>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</si>
  <si>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</si>
  <si>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</si>
  <si>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</si>
  <si>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</si>
  <si>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</si>
  <si>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</si>
  <si>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</si>
  <si>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</si>
  <si>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</si>
  <si>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</si>
  <si>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</si>
  <si>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</si>
  <si>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</si>
  <si>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</si>
  <si>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</si>
  <si>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</si>
  <si>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</si>
  <si>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</si>
  <si>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</si>
  <si>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</si>
  <si>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</si>
  <si>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</si>
  <si>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</si>
  <si>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</si>
  <si>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</si>
  <si>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</si>
  <si>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</si>
  <si>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</si>
  <si>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</si>
  <si>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</si>
  <si>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</si>
  <si>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</si>
  <si>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</si>
  <si>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</si>
  <si>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</si>
  <si>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</si>
  <si>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</si>
  <si>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</si>
  <si>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</si>
  <si>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</si>
  <si>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</si>
  <si>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</si>
  <si>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</si>
  <si>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</si>
  <si>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</si>
  <si>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</si>
  <si>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</si>
  <si>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</si>
  <si>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</si>
  <si>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</si>
  <si>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</si>
  <si>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</si>
  <si>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</si>
  <si>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</si>
  <si>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</si>
  <si>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</si>
  <si>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</si>
  <si>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</si>
  <si>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</si>
  <si>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</si>
  <si>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</si>
  <si>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</si>
  <si>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</si>
  <si>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</si>
  <si>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</si>
  <si>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</si>
  <si>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</si>
  <si>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</si>
  <si>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</si>
  <si>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</si>
  <si>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</si>
  <si>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</si>
  <si>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</si>
  <si>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</si>
  <si>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</si>
  <si>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</si>
  <si>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</si>
  <si>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</si>
  <si>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</si>
  <si>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</si>
  <si>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</si>
  <si>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</si>
  <si>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</si>
  <si>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</si>
  <si>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</si>
  <si>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</si>
  <si>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</si>
  <si>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</si>
  <si>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</si>
  <si>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</si>
  <si>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</si>
  <si>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</si>
  <si>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</si>
  <si>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</si>
  <si>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</si>
  <si>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</si>
  <si>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</si>
  <si>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</si>
  <si>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</si>
  <si>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</si>
  <si>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</si>
  <si>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</si>
  <si>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</si>
  <si>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</si>
  <si>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</si>
  <si>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</si>
  <si>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</si>
  <si>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</si>
  <si>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</si>
  <si>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</si>
  <si>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</si>
  <si>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</si>
  <si>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</si>
  <si>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</si>
  <si>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</si>
  <si>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</si>
  <si>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</si>
  <si>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</si>
  <si>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</si>
  <si>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</si>
  <si>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</si>
  <si>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</si>
  <si>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</si>
  <si>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</si>
  <si>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</si>
  <si>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</si>
  <si>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</si>
  <si>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</si>
  <si>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</si>
  <si>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</si>
  <si>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</si>
  <si>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</si>
  <si>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</si>
  <si>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</si>
  <si>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</si>
  <si>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</si>
  <si>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</si>
  <si>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</si>
  <si>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</si>
  <si>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</si>
  <si>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</si>
  <si>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</si>
  <si>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</si>
  <si>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</si>
  <si>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</si>
  <si>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</si>
  <si>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</si>
  <si>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</si>
  <si>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</si>
  <si>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</si>
  <si>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</si>
  <si>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</si>
  <si>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</si>
  <si>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</si>
  <si>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</si>
  <si>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</si>
  <si>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</si>
  <si>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</si>
  <si>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</si>
  <si>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</si>
  <si>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</si>
  <si>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</si>
  <si>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</si>
  <si>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</si>
  <si>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</si>
  <si>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</si>
  <si>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</si>
  <si>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</si>
  <si>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</si>
  <si>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</si>
  <si>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</si>
  <si>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</si>
  <si>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</si>
  <si>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</si>
  <si>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</si>
  <si>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</si>
  <si>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</si>
  <si>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</si>
  <si>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</si>
  <si>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</si>
  <si>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</si>
  <si>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</si>
  <si>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</si>
  <si>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</si>
  <si>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</si>
  <si>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</si>
  <si>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</si>
  <si>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</si>
  <si>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</si>
  <si>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</si>
  <si>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</si>
  <si>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</si>
  <si>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</si>
  <si>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</si>
  <si>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</si>
  <si>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</si>
  <si>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</si>
  <si>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</si>
  <si>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</si>
  <si>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</si>
  <si>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</si>
  <si>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</si>
  <si>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</si>
  <si>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</si>
  <si>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</si>
  <si>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</si>
  <si>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</si>
  <si>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</si>
  <si>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</si>
  <si>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</si>
  <si>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</si>
  <si>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</si>
  <si>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</si>
  <si>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</si>
  <si>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</si>
  <si>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</si>
  <si>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</si>
  <si>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</si>
  <si>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</si>
  <si>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</si>
  <si>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</si>
  <si>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</si>
  <si>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</si>
  <si>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</si>
  <si>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</si>
  <si>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</si>
  <si>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</si>
  <si>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</si>
  <si>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</si>
  <si>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</si>
  <si>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</si>
  <si>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</si>
  <si>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</si>
  <si>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</si>
  <si>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</si>
  <si>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</si>
  <si>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</si>
  <si>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</si>
  <si>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</si>
  <si>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</si>
  <si>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</si>
  <si>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</si>
  <si>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</si>
  <si>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</si>
  <si>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</si>
  <si>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</si>
  <si>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</si>
  <si>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</si>
  <si>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</si>
  <si>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</si>
  <si>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</si>
  <si>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</si>
  <si>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</si>
  <si>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</si>
  <si>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</si>
  <si>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</si>
  <si>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</si>
  <si>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</si>
  <si>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</si>
  <si>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</si>
  <si>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</si>
  <si>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</si>
  <si>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</si>
  <si>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</si>
  <si>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</si>
  <si>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</si>
  <si>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</si>
  <si>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</si>
  <si>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</si>
  <si>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</si>
  <si>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</si>
  <si>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</si>
  <si>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</si>
  <si>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</si>
  <si>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</si>
  <si>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</si>
  <si>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</si>
  <si>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</si>
  <si>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</si>
  <si>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</si>
  <si>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</si>
  <si>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</si>
  <si>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</si>
  <si>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</si>
  <si>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</si>
  <si>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</si>
  <si>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</si>
  <si>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</si>
  <si>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</si>
  <si>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</si>
  <si>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</si>
  <si>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</si>
  <si>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</si>
  <si>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</si>
  <si>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</si>
  <si>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</si>
  <si>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</si>
  <si>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</si>
  <si>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</si>
  <si>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</si>
  <si>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</si>
  <si>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</si>
  <si>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</si>
  <si>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</si>
  <si>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</si>
  <si>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</si>
  <si>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</si>
  <si>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</si>
  <si>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</si>
  <si>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</si>
  <si>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</si>
  <si>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</si>
  <si>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</si>
  <si>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</si>
  <si>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</si>
  <si>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</si>
  <si>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</si>
  <si>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</si>
  <si>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</si>
  <si>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</si>
  <si>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</si>
  <si>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</si>
  <si>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</si>
  <si>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</si>
  <si>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</si>
  <si>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</si>
  <si>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</si>
  <si>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</si>
  <si>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</si>
  <si>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</si>
  <si>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</si>
  <si>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</si>
  <si>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</si>
  <si>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</si>
  <si>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</si>
  <si>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</si>
  <si>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</si>
  <si>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</si>
  <si>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</si>
  <si>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</si>
  <si>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</si>
  <si>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</si>
  <si>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</si>
  <si>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</si>
  <si>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</si>
  <si>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</si>
  <si>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</si>
  <si>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</si>
  <si>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</si>
  <si>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</si>
  <si>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</si>
  <si>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</si>
  <si>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</si>
  <si>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</si>
  <si>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</si>
  <si>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</si>
  <si>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</si>
  <si>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</si>
  <si>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</si>
  <si>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</si>
  <si>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</si>
  <si>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</si>
  <si>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</si>
  <si>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</si>
  <si>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</si>
  <si>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</si>
  <si>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</si>
  <si>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</si>
  <si>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</si>
  <si>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</si>
  <si>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</si>
  <si>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</si>
  <si>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</si>
  <si>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</si>
  <si>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</si>
  <si>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</si>
  <si>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</si>
  <si>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</si>
  <si>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</si>
  <si>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</si>
  <si>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</si>
  <si>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</si>
  <si>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</si>
  <si>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</si>
  <si>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</si>
  <si>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</si>
  <si>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</si>
  <si>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</si>
  <si>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</si>
  <si>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</si>
  <si>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</si>
  <si>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</si>
  <si>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</si>
  <si>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</si>
  <si>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</si>
  <si>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</si>
  <si>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</si>
  <si>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</si>
  <si>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</si>
  <si>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</si>
  <si>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</si>
  <si>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</si>
  <si>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</si>
  <si>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</si>
  <si>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</si>
  <si>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</si>
  <si>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</si>
  <si>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</si>
  <si>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</si>
  <si>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</si>
  <si>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</si>
  <si>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</si>
  <si>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</si>
  <si>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</si>
  <si>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</si>
  <si>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</si>
  <si>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</si>
  <si>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</si>
  <si>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</si>
  <si>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</si>
  <si>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</si>
  <si>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</si>
  <si>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</si>
  <si>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</si>
  <si>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</si>
  <si>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</si>
  <si>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</si>
  <si>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</si>
  <si>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</si>
  <si>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</si>
  <si>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</si>
  <si>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</si>
  <si>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</si>
  <si>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</si>
  <si>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</si>
  <si>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</si>
  <si>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</si>
  <si>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</si>
  <si>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</si>
  <si>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</si>
  <si>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</si>
  <si>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</si>
  <si>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</si>
  <si>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</si>
  <si>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</si>
  <si>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</si>
  <si>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</si>
  <si>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</si>
  <si>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</si>
  <si>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</si>
  <si>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</si>
  <si>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</si>
  <si>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</si>
  <si>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</si>
  <si>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</si>
  <si>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</si>
  <si>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</si>
  <si>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</si>
  <si>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</si>
  <si>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</si>
  <si>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</si>
  <si>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</si>
  <si>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</si>
  <si>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</si>
  <si>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</si>
  <si>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</si>
  <si>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</si>
  <si>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</si>
  <si>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</si>
  <si>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</si>
  <si>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</si>
  <si>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</si>
  <si>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</si>
  <si>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</si>
  <si>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</si>
  <si>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</si>
  <si>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</si>
  <si>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</si>
  <si>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</si>
  <si>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</si>
  <si>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</si>
  <si>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</si>
  <si>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</si>
  <si>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</si>
  <si>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</si>
  <si>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</si>
  <si>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</si>
  <si>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</si>
  <si>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</si>
  <si>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</si>
  <si>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</si>
  <si>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</si>
  <si>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</si>
  <si>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</si>
  <si>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</si>
  <si>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</si>
  <si>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</si>
  <si>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</si>
  <si>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</si>
  <si>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</si>
  <si>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</si>
  <si>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</si>
  <si>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</si>
  <si>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</si>
  <si>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</si>
  <si>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</si>
  <si>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</si>
  <si>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</si>
  <si>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</si>
  <si>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</si>
  <si>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</si>
  <si>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</si>
  <si>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</si>
  <si>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</si>
  <si>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</si>
  <si>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</si>
  <si>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</si>
  <si>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</si>
  <si>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</si>
  <si>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</si>
  <si>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</si>
  <si>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</si>
  <si>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</si>
  <si>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</si>
  <si>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</si>
  <si>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</si>
  <si>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</si>
  <si>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</si>
  <si>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</si>
  <si>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</si>
  <si>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</si>
  <si>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</si>
  <si>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</si>
  <si>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</si>
  <si>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</si>
  <si>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</si>
  <si>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</si>
  <si>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</si>
  <si>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</si>
  <si>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</si>
  <si>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</si>
  <si>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</si>
  <si>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</si>
  <si>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</si>
  <si>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</si>
  <si>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</si>
  <si>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</si>
  <si>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</si>
  <si>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</si>
  <si>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</si>
  <si>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</si>
  <si>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</si>
  <si>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</si>
  <si>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</si>
  <si>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</si>
  <si>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</si>
  <si>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</si>
  <si>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</si>
  <si>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</si>
  <si>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</si>
  <si>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</si>
  <si>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</si>
  <si>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</si>
  <si>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</si>
  <si>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</si>
  <si>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</si>
  <si>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</si>
  <si>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</si>
  <si>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</si>
  <si>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</si>
  <si>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</si>
  <si>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</si>
  <si>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</si>
  <si>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</si>
  <si>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</si>
  <si>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</si>
  <si>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</si>
  <si>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</si>
  <si>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</si>
  <si>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</si>
  <si>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</si>
  <si>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</si>
  <si>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</si>
  <si>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</si>
  <si>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</si>
  <si>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</si>
  <si>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</si>
  <si>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</si>
  <si>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</si>
  <si>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</si>
  <si>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</si>
  <si>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</si>
  <si>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</si>
  <si>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</si>
  <si>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</si>
  <si>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</si>
  <si>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</si>
  <si>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</si>
  <si>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</si>
  <si>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</si>
  <si>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</si>
  <si>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</si>
  <si>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</si>
  <si>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</si>
  <si>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</si>
  <si>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</si>
  <si>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</si>
  <si>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</si>
  <si>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</si>
  <si>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</si>
  <si>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</si>
  <si>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</si>
  <si>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</si>
  <si>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</si>
  <si>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</si>
  <si>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</si>
  <si>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</si>
  <si>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</si>
  <si>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</si>
  <si>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</si>
  <si>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</si>
  <si>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</si>
  <si>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</si>
  <si>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</si>
  <si>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</si>
  <si>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</si>
  <si>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</si>
  <si>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</si>
  <si>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</si>
  <si>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</si>
  <si>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</si>
  <si>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</si>
  <si>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</si>
  <si>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</si>
  <si>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</si>
  <si>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</si>
  <si>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</si>
  <si>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</si>
  <si>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</si>
  <si>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</si>
  <si>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</si>
  <si>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</si>
  <si>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</si>
  <si>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</si>
  <si>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</si>
  <si>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</si>
  <si>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</si>
  <si>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</si>
  <si>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</si>
  <si>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</si>
  <si>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</si>
  <si>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</si>
  <si>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</si>
  <si>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</si>
  <si>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</si>
  <si>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</si>
  <si>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</si>
  <si>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</si>
  <si>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</si>
  <si>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</si>
  <si>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</si>
  <si>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</si>
  <si>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</si>
  <si>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</si>
  <si>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</si>
  <si>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</si>
  <si>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</si>
  <si>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</si>
  <si>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</si>
  <si>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</si>
  <si>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</si>
  <si>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</si>
  <si>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</si>
  <si>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</si>
  <si>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</si>
  <si>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</si>
  <si>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</si>
  <si>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</si>
  <si>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</si>
  <si>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</si>
  <si>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</si>
  <si>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</si>
  <si>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</si>
  <si>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</si>
  <si>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</si>
  <si>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</si>
  <si>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</si>
  <si>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</si>
  <si>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</si>
  <si>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</si>
  <si>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</si>
  <si>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</si>
  <si>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</si>
  <si>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</si>
  <si>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</si>
  <si>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</si>
  <si>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</si>
  <si>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</si>
  <si>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</si>
  <si>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</si>
  <si>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</si>
  <si>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</si>
  <si>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</si>
  <si>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</si>
  <si>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</si>
  <si>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</si>
  <si>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</si>
  <si>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</si>
  <si>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</si>
  <si>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</si>
  <si>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</si>
  <si>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</si>
  <si>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</si>
  <si>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</si>
  <si>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</si>
  <si>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</si>
  <si>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</si>
  <si>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</si>
  <si>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</si>
  <si>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</si>
  <si>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</si>
  <si>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</si>
  <si>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</si>
  <si>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</si>
  <si>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</si>
  <si>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</si>
  <si>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</si>
  <si>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</si>
  <si>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</si>
  <si>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</si>
  <si>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</si>
  <si>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</si>
  <si>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</si>
  <si>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</si>
  <si>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</si>
  <si>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</si>
  <si>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</si>
  <si>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</si>
  <si>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</si>
  <si>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</si>
  <si>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</si>
  <si>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</si>
  <si>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</si>
  <si>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</si>
  <si>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</si>
  <si>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</si>
  <si>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</si>
  <si>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</si>
  <si>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</si>
  <si>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</si>
  <si>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</si>
  <si>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</si>
  <si>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</si>
  <si>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</si>
  <si>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</si>
  <si>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</si>
  <si>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</si>
  <si>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</si>
  <si>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</si>
  <si>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</si>
  <si>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</si>
  <si>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</si>
  <si>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</si>
  <si>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</si>
  <si>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</si>
  <si>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</si>
  <si>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</si>
  <si>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</si>
  <si>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</si>
  <si>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</si>
  <si>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</si>
  <si>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</si>
  <si>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</si>
  <si>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</si>
  <si>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</si>
  <si>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</si>
  <si>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</si>
  <si>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</si>
  <si>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</si>
  <si>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</si>
  <si>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</si>
  <si>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</si>
  <si>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</si>
  <si>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</si>
  <si>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</si>
  <si>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</si>
  <si>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</si>
  <si>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</si>
  <si>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</si>
  <si>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</si>
  <si>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</si>
  <si>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</si>
  <si>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</si>
  <si>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</si>
  <si>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</si>
  <si>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</si>
  <si>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</si>
  <si>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</si>
  <si>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</si>
  <si>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</si>
  <si>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</si>
  <si>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</si>
  <si>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</si>
  <si>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</si>
  <si>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</si>
  <si>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</si>
  <si>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</si>
  <si>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</si>
  <si>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</si>
  <si>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</si>
  <si>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</si>
  <si>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</si>
  <si>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</si>
  <si>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</si>
  <si>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</si>
  <si>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</si>
  <si>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</si>
  <si>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</si>
  <si>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</si>
  <si>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</si>
  <si>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</si>
  <si>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</si>
  <si>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</si>
  <si>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</si>
  <si>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</si>
  <si>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</si>
  <si>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</si>
  <si>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</si>
  <si>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</si>
  <si>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</si>
  <si>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</si>
  <si>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</si>
  <si>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</si>
  <si>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</si>
  <si>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</si>
  <si>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</si>
  <si>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</si>
  <si>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</si>
  <si>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</si>
  <si>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</si>
  <si>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</si>
  <si>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</si>
  <si>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</si>
  <si>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</si>
  <si>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</si>
  <si>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</si>
  <si>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</si>
  <si>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</si>
  <si>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</si>
  <si>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</si>
  <si>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</si>
  <si>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</si>
  <si>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</si>
  <si>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</si>
  <si>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</si>
  <si>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</si>
  <si>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</si>
  <si>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</si>
  <si>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</si>
  <si>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</si>
  <si>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</si>
  <si>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</si>
  <si>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</si>
  <si>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</si>
  <si>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</si>
  <si>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</si>
  <si>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</si>
  <si>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</si>
  <si>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</si>
  <si>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</si>
  <si>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</si>
  <si>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</si>
  <si>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</si>
  <si>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</si>
  <si>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</si>
  <si>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</si>
  <si>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</si>
  <si>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</si>
  <si>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</si>
  <si>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</si>
  <si>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</si>
  <si>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</si>
  <si>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</si>
  <si>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</si>
  <si>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</si>
  <si>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</si>
  <si>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</si>
  <si>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</si>
  <si>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</si>
  <si>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</si>
  <si>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</si>
  <si>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</si>
  <si>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</si>
  <si>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</si>
  <si>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</si>
  <si>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</si>
  <si>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</si>
  <si>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</si>
  <si>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</si>
  <si>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</si>
  <si>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</si>
  <si>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</si>
  <si>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</si>
  <si>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</si>
  <si>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</si>
  <si>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</si>
  <si>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</si>
  <si>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</si>
  <si>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</si>
  <si>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</si>
  <si>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</si>
  <si>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</si>
  <si>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</si>
  <si>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</si>
  <si>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</si>
  <si>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</si>
  <si>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</si>
  <si>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</si>
  <si>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</si>
  <si>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</si>
  <si>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</si>
  <si>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</si>
  <si>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</si>
  <si>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</si>
  <si>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</si>
  <si>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</si>
  <si>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</si>
  <si>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</si>
  <si>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</si>
  <si>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</si>
  <si>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</si>
  <si>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</si>
  <si>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</si>
  <si>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</si>
  <si>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</si>
  <si>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</si>
  <si>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</si>
  <si>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</si>
  <si>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</si>
  <si>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</si>
  <si>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</si>
  <si>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</si>
  <si>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</si>
  <si>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</si>
  <si>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</si>
  <si>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</si>
  <si>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</si>
  <si>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</si>
  <si>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</si>
  <si>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</si>
  <si>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</si>
  <si>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</si>
  <si>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</si>
  <si>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</si>
  <si>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</si>
  <si>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</si>
  <si>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</si>
  <si>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</si>
  <si>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</si>
  <si>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</si>
  <si>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</si>
  <si>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</si>
  <si>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</si>
  <si>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</si>
  <si>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</si>
  <si>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</si>
  <si>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</si>
  <si>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</si>
  <si>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</si>
  <si>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</si>
  <si>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</si>
  <si>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</si>
  <si>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</si>
  <si>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</si>
  <si>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</si>
  <si>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</si>
  <si>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</si>
  <si>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</si>
  <si>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</si>
  <si>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</si>
  <si>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</si>
  <si>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</si>
  <si>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</si>
  <si>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</si>
  <si>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</si>
  <si>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</si>
  <si>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</si>
  <si>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</si>
  <si>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</si>
  <si>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</si>
  <si>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</si>
  <si>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</si>
  <si>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</si>
  <si>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</si>
  <si>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</si>
  <si>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</si>
  <si>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</si>
  <si>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</si>
  <si>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</si>
  <si>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</si>
  <si>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</si>
  <si>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</si>
  <si>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</si>
  <si>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</si>
  <si>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</si>
  <si>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</si>
  <si>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</si>
  <si>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</si>
  <si>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</si>
  <si>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</si>
  <si>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</si>
  <si>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</si>
  <si>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</si>
  <si>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</si>
  <si>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</si>
  <si>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</si>
  <si>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</si>
  <si>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</si>
  <si>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</si>
  <si>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</si>
  <si>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</si>
  <si>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</si>
  <si>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Column Labels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</si>
  <si>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</si>
  <si>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</si>
  <si>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</si>
  <si>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</si>
  <si>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</si>
  <si>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</si>
  <si>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</si>
  <si>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</si>
  <si>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</si>
  <si>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</si>
  <si>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</si>
  <si>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</si>
  <si>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</si>
  <si>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</si>
  <si>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</si>
  <si>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</si>
  <si>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</si>
  <si>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</si>
  <si>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</si>
  <si>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</si>
  <si>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</si>
  <si>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</si>
  <si>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For graph</t>
  </si>
  <si>
    <t>Rep</t>
  </si>
  <si>
    <t>Calls</t>
  </si>
  <si>
    <t>Amount</t>
  </si>
  <si>
    <t>Sel Calls</t>
  </si>
  <si>
    <t>Sel. Amount</t>
  </si>
  <si>
    <t>Selected rep</t>
  </si>
  <si>
    <t>TOTAL</t>
  </si>
  <si>
    <t>Rep Summary</t>
  </si>
  <si>
    <t>% of calls</t>
  </si>
  <si>
    <t>Call Rank</t>
  </si>
  <si>
    <t>Amount Rank</t>
  </si>
  <si>
    <t>Labels:</t>
  </si>
  <si>
    <t>Image:</t>
  </si>
  <si>
    <t>CALL CENTERE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</si>
</sst>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sz val="11"/>
      <color theme="1"/>
      <name val="Aptos"/>
      <family val="2"/>
      <scheme val="minor"/>
    </font>
    <font>
      <b/>
      <sz val="10"/>
      <color theme="1"/>
      <name val="Aptos"/>
      <family val="2"/>
      <scheme val="minor"/>
    </font>
    <font>
      <b/>
      <sz val="24"/>
      <color theme="9" tint="-0.249977111117893"/>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5" fillId="0" borderId="0" applyFont="0" applyFill="0" applyBorder="0" applyAlignment="0" applyProtection="0"/>
  </cellStyleXfs>
  <cellXfs count="4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168" fontId="4" fillId="5" borderId="0" xfId="0" applyNumberFormat="1" applyFont="1" applyFill="1"/>
    <xf numFmtId="0" fontId="4" fillId="5" borderId="14" xfId="0" applyFont="1" applyFill="1" applyBorder="1"/>
    <xf numFmtId="0" fontId="4" fillId="5" borderId="13" xfId="0" applyFont="1" applyFill="1" applyBorder="1" applyAlignment="1">
      <alignment horizontal="left" indent="1"/>
    </xf>
    <xf numFmtId="168" fontId="4" fillId="5" borderId="14" xfId="0" applyNumberFormat="1" applyFont="1" applyFill="1" applyBorder="1"/>
    <xf numFmtId="0" fontId="4" fillId="5" borderId="15" xfId="0" applyFont="1" applyFill="1" applyBorder="1" applyAlignment="1">
      <alignment horizontal="left" indent="1"/>
    </xf>
    <xf numFmtId="0" fontId="0" fillId="5" borderId="16" xfId="0" applyFill="1" applyBorder="1"/>
    <xf numFmtId="168" fontId="4" fillId="5" borderId="17" xfId="0" applyNumberFormat="1" applyFont="1" applyFill="1" applyBorder="1"/>
    <xf numFmtId="0" fontId="1" fillId="5" borderId="11" xfId="0" applyFont="1" applyFill="1" applyBorder="1" applyAlignment="1">
      <alignment horizontal="right" vertical="center"/>
    </xf>
    <xf numFmtId="0" fontId="1" fillId="5" borderId="12" xfId="0" applyFont="1" applyFill="1" applyBorder="1" applyAlignment="1">
      <alignment horizontal="right" vertical="center"/>
    </xf>
    <xf numFmtId="0" fontId="6" fillId="5" borderId="13" xfId="0" applyFont="1" applyFill="1" applyBorder="1"/>
    <xf numFmtId="9" fontId="0" fillId="0" borderId="0" xfId="1" applyFont="1"/>
    <xf numFmtId="0" fontId="7" fillId="3" borderId="0" xfId="0" applyFont="1" applyFill="1" applyAlignment="1">
      <alignment vertical="center"/>
    </xf>
    <xf numFmtId="0" fontId="0" fillId="3" borderId="0" xfId="0" applyFill="1" applyAlignment="1">
      <alignment horizontal="center"/>
    </xf>
  </cellXfs>
  <cellStyles count="2">
    <cellStyle name="Normal" xfId="0" builtinId="0"/>
    <cellStyle name="Per cent" xfId="1" builtinId="5"/>
  </cellStyles>
  <dxfs count="19">
    <dxf>
      <fill>
        <patternFill>
          <bgColor theme="8" tint="0.59996337778862885"/>
        </patternFill>
      </fill>
      <border>
        <left style="thin">
          <color theme="1" tint="0.34998626667073579"/>
        </left>
        <right style="thin">
          <color theme="1" tint="0.34998626667073579"/>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9" tint="0.39997558519241921"/>
        </patternFill>
      </fill>
    </dxf>
    <dxf>
      <font>
        <b/>
        <color theme="1"/>
      </font>
      <border>
        <bottom style="thin">
          <color theme="9"/>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Light6 2" pivot="0" table="0" count="10" xr9:uid="{2A21EAA2-0D0C-48D2-9FDF-65B35D967142}">
      <tableStyleElement type="wholeTable" dxfId="17"/>
      <tableStyleElement type="headerRow" dxfId="16"/>
    </tableStyle>
  </tableStyles>
  <colors>
    <mruColors>
      <color rgb="FFF8A49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Project.xlsx]Pivots!weekday trend</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Pivots!$G$17</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Pivots!$F$18:$F$25</c:f>
              <c:strCache>
                <c:ptCount val="7"/>
                <c:pt idx="0">
                  <c:v>Sunday</c:v>
                </c:pt>
                <c:pt idx="1">
                  <c:v>Monday</c:v>
                </c:pt>
                <c:pt idx="2">
                  <c:v>Tuesday</c:v>
                </c:pt>
                <c:pt idx="3">
                  <c:v>Wednesday</c:v>
                </c:pt>
                <c:pt idx="4">
                  <c:v>Thursday</c:v>
                </c:pt>
                <c:pt idx="5">
                  <c:v>Friday</c:v>
                </c:pt>
                <c:pt idx="6">
                  <c:v>Saturday</c:v>
                </c:pt>
              </c:strCache>
            </c:strRef>
          </c:cat>
          <c:val>
            <c:numRef>
              <c:f>Pivots!$G$18:$G$25</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9C9B-4391-A2AE-EC054E960727}"/>
            </c:ext>
          </c:extLst>
        </c:ser>
        <c:dLbls>
          <c:showLegendKey val="0"/>
          <c:showVal val="0"/>
          <c:showCatName val="0"/>
          <c:showSerName val="0"/>
          <c:showPercent val="0"/>
          <c:showBubbleSize val="0"/>
        </c:dLbls>
        <c:gapWidth val="25"/>
        <c:axId val="1727037152"/>
        <c:axId val="1727031392"/>
      </c:barChart>
      <c:catAx>
        <c:axId val="17270371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031392"/>
        <c:crosses val="autoZero"/>
        <c:auto val="1"/>
        <c:lblAlgn val="ctr"/>
        <c:lblOffset val="100"/>
        <c:noMultiLvlLbl val="0"/>
      </c:catAx>
      <c:valAx>
        <c:axId val="1727031392"/>
        <c:scaling>
          <c:orientation val="minMax"/>
        </c:scaling>
        <c:delete val="1"/>
        <c:axPos val="b"/>
        <c:numFmt formatCode="#,##0" sourceLinked="1"/>
        <c:majorTickMark val="none"/>
        <c:minorTickMark val="none"/>
        <c:tickLblPos val="nextTo"/>
        <c:crossAx val="1727037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Project.xlsx]Pivots!monthly trend</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en-US">
                <a:solidFill>
                  <a:schemeClr val="accent6">
                    <a:lumMod val="75000"/>
                  </a:schemeClr>
                </a:solidFill>
                <a:latin typeface="+mj-lt"/>
              </a:rPr>
              <a:t>Call</a:t>
            </a:r>
            <a:r>
              <a:rPr lang="en-US" baseline="0">
                <a:solidFill>
                  <a:schemeClr val="accent6">
                    <a:lumMod val="75000"/>
                  </a:schemeClr>
                </a:solidFill>
                <a:latin typeface="+mj-lt"/>
              </a:rPr>
              <a:t> Trend</a:t>
            </a:r>
            <a:endParaRPr lang="en-US">
              <a:solidFill>
                <a:schemeClr val="accent6">
                  <a:lumMod val="75000"/>
                </a:schemeClr>
              </a:solidFill>
              <a:latin typeface="+mj-lt"/>
            </a:endParaRPr>
          </a:p>
        </c:rich>
      </c:tx>
      <c:layout>
        <c:manualLayout>
          <c:xMode val="edge"/>
          <c:yMode val="edge"/>
          <c:x val="3.8368492208005762E-2"/>
          <c:y val="3.74268959890843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20000">
                <a:schemeClr val="accent6">
                  <a:lumMod val="40000"/>
                  <a:lumOff val="60000"/>
                  <a:alpha val="50000"/>
                </a:schemeClr>
              </a:gs>
              <a:gs pos="100000">
                <a:schemeClr val="accent6">
                  <a:lumMod val="75000"/>
                </a:schemeClr>
              </a:gs>
            </a:gsLst>
            <a:lin ang="16200000" scaled="1"/>
            <a:tileRect/>
          </a:gradFill>
          <a:ln>
            <a:solidFill>
              <a:schemeClr val="accent6">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schemeClr>
            </a:solidFill>
            <a:round/>
          </a:ln>
          <a:effectLst/>
        </c:spPr>
        <c:marker>
          <c:symbol val="circle"/>
          <c:size val="7"/>
          <c:spPr>
            <a:solidFill>
              <a:schemeClr val="bg1"/>
            </a:solidFill>
            <a:ln w="25400">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Pivots!$C$17</c:f>
              <c:strCache>
                <c:ptCount val="1"/>
                <c:pt idx="0">
                  <c:v>Call Count2</c:v>
                </c:pt>
              </c:strCache>
            </c:strRef>
          </c:tx>
          <c:spPr>
            <a:gradFill flip="none" rotWithShape="1">
              <a:gsLst>
                <a:gs pos="20000">
                  <a:schemeClr val="accent6">
                    <a:lumMod val="40000"/>
                    <a:lumOff val="60000"/>
                    <a:alpha val="50000"/>
                  </a:schemeClr>
                </a:gs>
                <a:gs pos="100000">
                  <a:schemeClr val="accent6">
                    <a:lumMod val="75000"/>
                  </a:schemeClr>
                </a:gs>
              </a:gsLst>
              <a:lin ang="16200000" scaled="1"/>
              <a:tileRect/>
            </a:gradFill>
            <a:ln>
              <a:solidFill>
                <a:schemeClr val="accent6">
                  <a:lumMod val="60000"/>
                  <a:lumOff val="40000"/>
                </a:schemeClr>
              </a:solidFill>
            </a:ln>
            <a:effectLst/>
          </c:spP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Pivots!$C$18:$C$30</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04EE-4B60-BA8A-6BEB50C3FCEE}"/>
            </c:ext>
          </c:extLst>
        </c:ser>
        <c:dLbls>
          <c:showLegendKey val="0"/>
          <c:showVal val="0"/>
          <c:showCatName val="0"/>
          <c:showSerName val="0"/>
          <c:showPercent val="0"/>
          <c:showBubbleSize val="0"/>
        </c:dLbls>
        <c:axId val="2030333615"/>
        <c:axId val="1606528143"/>
      </c:areaChart>
      <c:lineChart>
        <c:grouping val="standard"/>
        <c:varyColors val="0"/>
        <c:ser>
          <c:idx val="0"/>
          <c:order val="0"/>
          <c:tx>
            <c:strRef>
              <c:f>Pivots!$B$17</c:f>
              <c:strCache>
                <c:ptCount val="1"/>
                <c:pt idx="0">
                  <c:v>Call Count</c:v>
                </c:pt>
              </c:strCache>
            </c:strRef>
          </c:tx>
          <c:spPr>
            <a:ln w="28575" cap="rnd">
              <a:solidFill>
                <a:schemeClr val="accent6">
                  <a:lumMod val="75000"/>
                </a:schemeClr>
              </a:solidFill>
              <a:round/>
            </a:ln>
            <a:effectLst/>
          </c:spPr>
          <c:marker>
            <c:symbol val="circle"/>
            <c:size val="7"/>
            <c:spPr>
              <a:solidFill>
                <a:schemeClr val="bg1"/>
              </a:solidFill>
              <a:ln w="25400">
                <a:solidFill>
                  <a:schemeClr val="tx1">
                    <a:lumMod val="85000"/>
                    <a:lumOff val="15000"/>
                  </a:schemeClr>
                </a:solidFill>
              </a:ln>
              <a:effectLst/>
            </c:spPr>
          </c:marke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Pivots!$B$18:$B$30</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04EE-4B60-BA8A-6BEB50C3FCEE}"/>
            </c:ext>
          </c:extLst>
        </c:ser>
        <c:dLbls>
          <c:showLegendKey val="0"/>
          <c:showVal val="0"/>
          <c:showCatName val="0"/>
          <c:showSerName val="0"/>
          <c:showPercent val="0"/>
          <c:showBubbleSize val="0"/>
        </c:dLbls>
        <c:marker val="1"/>
        <c:smooth val="0"/>
        <c:axId val="2030333615"/>
        <c:axId val="1606528143"/>
      </c:lineChart>
      <c:catAx>
        <c:axId val="203033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528143"/>
        <c:crosses val="autoZero"/>
        <c:auto val="1"/>
        <c:lblAlgn val="ctr"/>
        <c:lblOffset val="100"/>
        <c:noMultiLvlLbl val="0"/>
      </c:catAx>
      <c:valAx>
        <c:axId val="16065281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33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0" i="0" u="none" strike="noStrike" kern="1200" spc="0" baseline="0">
                <a:solidFill>
                  <a:schemeClr val="accent6">
                    <a:lumMod val="75000"/>
                  </a:schemeClr>
                </a:solidFill>
                <a:latin typeface="+mj-lt"/>
                <a:ea typeface="+mn-ea"/>
                <a:cs typeface="+mn-cs"/>
              </a:defRPr>
            </a:pPr>
            <a:r>
              <a:rPr lang="en-US" sz="1400" b="0" i="0" u="none" strike="noStrike" kern="1200" spc="0" baseline="0">
                <a:solidFill>
                  <a:schemeClr val="accent6">
                    <a:lumMod val="75000"/>
                  </a:schemeClr>
                </a:solidFill>
                <a:latin typeface="+mj-lt"/>
                <a:ea typeface="+mn-ea"/>
                <a:cs typeface="+mn-cs"/>
              </a:rPr>
              <a:t>Calls</a:t>
            </a:r>
          </a:p>
        </c:rich>
      </c:tx>
      <c:layout>
        <c:manualLayout>
          <c:xMode val="edge"/>
          <c:yMode val="edge"/>
          <c:x val="0.18763015852777423"/>
          <c:y val="3.1936127744510975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accent6">
                  <a:lumMod val="75000"/>
                </a:schemeClr>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Pivots!$L$6:$L$10</c:f>
              <c:strCache>
                <c:ptCount val="5"/>
                <c:pt idx="0">
                  <c:v>R01</c:v>
                </c:pt>
                <c:pt idx="1">
                  <c:v>R02</c:v>
                </c:pt>
                <c:pt idx="2">
                  <c:v>R03</c:v>
                </c:pt>
                <c:pt idx="3">
                  <c:v>R04</c:v>
                </c:pt>
                <c:pt idx="4">
                  <c:v>R05</c:v>
                </c:pt>
              </c:strCache>
            </c:strRef>
          </c:cat>
          <c:val>
            <c:numRef>
              <c:f>Pivots!$M$6:$M$10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606-4288-859B-E3B07224842B}"/>
            </c:ext>
          </c:extLst>
        </c:ser>
        <c:ser>
          <c:idx val="1"/>
          <c:order val="1"/>
          <c:tx>
            <c:strRef>
              <c:f>Pivots!$O$5</c:f>
              <c:strCache>
                <c:ptCount val="1"/>
                <c:pt idx="0">
                  <c:v>Sel Calls</c:v>
                </c:pt>
              </c:strCache>
            </c:strRef>
          </c:tx>
          <c:spPr>
            <a:gradFill flip="none" rotWithShape="1">
              <a:gsLst>
                <a:gs pos="30000">
                  <a:schemeClr val="accent6">
                    <a:lumMod val="40000"/>
                    <a:lumOff val="60000"/>
                    <a:alpha val="50000"/>
                  </a:schemeClr>
                </a:gs>
                <a:gs pos="100000">
                  <a:schemeClr val="accent6">
                    <a:lumMod val="75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Pivots!$O$6:$O$10</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D606-4288-859B-E3B07224842B}"/>
            </c:ext>
          </c:extLst>
        </c:ser>
        <c:dLbls>
          <c:dLblPos val="outEnd"/>
          <c:showLegendKey val="0"/>
          <c:showVal val="1"/>
          <c:showCatName val="0"/>
          <c:showSerName val="0"/>
          <c:showPercent val="0"/>
          <c:showBubbleSize val="0"/>
        </c:dLbls>
        <c:gapWidth val="25"/>
        <c:overlap val="100"/>
        <c:axId val="1727079872"/>
        <c:axId val="1727053952"/>
      </c:barChart>
      <c:catAx>
        <c:axId val="17270798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053952"/>
        <c:crosses val="autoZero"/>
        <c:auto val="1"/>
        <c:lblAlgn val="ctr"/>
        <c:lblOffset val="100"/>
        <c:noMultiLvlLbl val="0"/>
      </c:catAx>
      <c:valAx>
        <c:axId val="1727053952"/>
        <c:scaling>
          <c:orientation val="minMax"/>
          <c:min val="0"/>
        </c:scaling>
        <c:delete val="1"/>
        <c:axPos val="t"/>
        <c:numFmt formatCode="General" sourceLinked="1"/>
        <c:majorTickMark val="none"/>
        <c:minorTickMark val="none"/>
        <c:tickLblPos val="nextTo"/>
        <c:crossAx val="1727079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0" i="0" u="none" strike="noStrike" kern="1200" spc="0" baseline="0">
                <a:solidFill>
                  <a:schemeClr val="accent6">
                    <a:lumMod val="75000"/>
                  </a:schemeClr>
                </a:solidFill>
                <a:latin typeface="+mj-lt"/>
                <a:ea typeface="+mn-ea"/>
                <a:cs typeface="+mn-cs"/>
              </a:defRPr>
            </a:pPr>
            <a:r>
              <a:rPr lang="en-US" sz="1400" b="0" i="0" u="none" strike="noStrike" kern="1200" spc="0" baseline="0">
                <a:solidFill>
                  <a:schemeClr val="accent6">
                    <a:lumMod val="75000"/>
                  </a:schemeClr>
                </a:solidFill>
                <a:latin typeface="+mj-lt"/>
                <a:ea typeface="+mn-ea"/>
                <a:cs typeface="+mn-cs"/>
              </a:rPr>
              <a:t>Amount</a:t>
            </a:r>
          </a:p>
        </c:rich>
      </c:tx>
      <c:layout>
        <c:manualLayout>
          <c:xMode val="edge"/>
          <c:yMode val="edge"/>
          <c:x val="8.48587200561884E-2"/>
          <c:y val="2.0434222398997018E-2"/>
        </c:manualLayout>
      </c:layout>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accent6">
                  <a:lumMod val="75000"/>
                </a:schemeClr>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(Pivots!$L$6,Pivots!$L$7,Pivots!$L$8,Pivots!$L$9,Pivots!$L$10)</c:f>
              <c:strCache>
                <c:ptCount val="5"/>
                <c:pt idx="0">
                  <c:v>R01</c:v>
                </c:pt>
                <c:pt idx="1">
                  <c:v>R02</c:v>
                </c:pt>
                <c:pt idx="2">
                  <c:v>R03</c:v>
                </c:pt>
                <c:pt idx="3">
                  <c:v>R04</c:v>
                </c:pt>
                <c:pt idx="4">
                  <c:v>R05</c:v>
                </c:pt>
              </c:strCache>
            </c:strRef>
          </c:cat>
          <c:val>
            <c:numRef>
              <c:f>(Pivots!$N$6,Pivots!$N$7,Pivots!$N$8,Pivots!$N$9,Pivots!$N$10)</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B62-40A0-948C-21F6CA47A211}"/>
            </c:ext>
          </c:extLst>
        </c:ser>
        <c:ser>
          <c:idx val="1"/>
          <c:order val="1"/>
          <c:tx>
            <c:strRef>
              <c:f>Pivots!$P$5</c:f>
              <c:strCache>
                <c:ptCount val="1"/>
                <c:pt idx="0">
                  <c:v>Sel. Amount</c:v>
                </c:pt>
              </c:strCache>
            </c:strRef>
          </c:tx>
          <c:spPr>
            <a:gradFill>
              <a:gsLst>
                <a:gs pos="30000">
                  <a:schemeClr val="accent6">
                    <a:lumMod val="40000"/>
                    <a:lumOff val="60000"/>
                    <a:alpha val="50000"/>
                  </a:schemeClr>
                </a:gs>
                <a:gs pos="100000">
                  <a:schemeClr val="accent6">
                    <a:lumMod val="75000"/>
                  </a:schemeClr>
                </a:gs>
              </a:gsLst>
              <a:lin ang="0" scaled="1"/>
            </a:gradFill>
            <a:ln>
              <a:noFill/>
            </a:ln>
            <a:effectLst/>
          </c:spPr>
          <c:invertIfNegative val="0"/>
          <c:val>
            <c:numRef>
              <c:f>Pivots!$P$6:$P$10</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AB62-40A0-948C-21F6CA47A211}"/>
            </c:ext>
          </c:extLst>
        </c:ser>
        <c:dLbls>
          <c:showLegendKey val="0"/>
          <c:showVal val="0"/>
          <c:showCatName val="0"/>
          <c:showSerName val="0"/>
          <c:showPercent val="0"/>
          <c:showBubbleSize val="0"/>
        </c:dLbls>
        <c:gapWidth val="25"/>
        <c:overlap val="100"/>
        <c:axId val="1683875552"/>
        <c:axId val="1683890912"/>
      </c:barChart>
      <c:catAx>
        <c:axId val="1683875552"/>
        <c:scaling>
          <c:orientation val="maxMin"/>
        </c:scaling>
        <c:delete val="1"/>
        <c:axPos val="l"/>
        <c:numFmt formatCode="General" sourceLinked="1"/>
        <c:majorTickMark val="none"/>
        <c:minorTickMark val="none"/>
        <c:tickLblPos val="nextTo"/>
        <c:crossAx val="1683890912"/>
        <c:crosses val="autoZero"/>
        <c:auto val="1"/>
        <c:lblAlgn val="ctr"/>
        <c:lblOffset val="100"/>
        <c:noMultiLvlLbl val="0"/>
      </c:catAx>
      <c:valAx>
        <c:axId val="1683890912"/>
        <c:scaling>
          <c:orientation val="minMax"/>
        </c:scaling>
        <c:delete val="1"/>
        <c:axPos val="t"/>
        <c:numFmt formatCode="&quot;$&quot;#,###.0,&quot;k&quot;" sourceLinked="1"/>
        <c:majorTickMark val="none"/>
        <c:minorTickMark val="none"/>
        <c:tickLblPos val="nextTo"/>
        <c:crossAx val="168387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Project.xlsx]Pivots!PivotTable5</c:name>
    <c:fmtId val="5"/>
  </c:pivotSource>
  <c:chart>
    <c:title>
      <c:tx>
        <c:rich>
          <a:bodyPr rot="0" spcFirstLastPara="1" vertOverflow="ellipsis" vert="horz" wrap="square" anchor="ctr" anchorCtr="1"/>
          <a:lstStyle/>
          <a:p>
            <a:pPr algn="ctr" rtl="0">
              <a:defRPr lang="en-US" sz="1400" b="0" i="0" u="none" strike="noStrike" kern="1200" spc="0" baseline="0">
                <a:solidFill>
                  <a:schemeClr val="accent6">
                    <a:lumMod val="75000"/>
                  </a:schemeClr>
                </a:solidFill>
                <a:latin typeface="+mj-lt"/>
                <a:ea typeface="+mn-ea"/>
                <a:cs typeface="+mn-cs"/>
              </a:defRPr>
            </a:pPr>
            <a:r>
              <a:rPr lang="en-US" sz="1400" b="0" i="0" u="none" strike="noStrike" kern="1200" spc="0" baseline="0">
                <a:solidFill>
                  <a:schemeClr val="accent6">
                    <a:lumMod val="75000"/>
                  </a:schemeClr>
                </a:solidFill>
                <a:latin typeface="+mj-lt"/>
                <a:ea typeface="+mn-ea"/>
                <a:cs typeface="+mn-cs"/>
              </a:rPr>
              <a:t>Female vs Male Callers</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accent6">
                  <a:lumMod val="7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5">
              <a:lumMod val="20000"/>
              <a:lumOff val="80000"/>
            </a:schemeClr>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Pivots!$H$29:$H$30</c:f>
              <c:strCache>
                <c:ptCount val="1"/>
                <c:pt idx="0">
                  <c:v>Female</c:v>
                </c:pt>
              </c:strCache>
            </c:strRef>
          </c:tx>
          <c:spPr>
            <a:solidFill>
              <a:schemeClr val="accent6">
                <a:lumMod val="60000"/>
                <a:lumOff val="40000"/>
              </a:schemeClr>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Pivots!$G$31:$G$34</c:f>
              <c:strCache>
                <c:ptCount val="3"/>
                <c:pt idx="0">
                  <c:v>Cincinnati</c:v>
                </c:pt>
                <c:pt idx="1">
                  <c:v>Cleveland</c:v>
                </c:pt>
                <c:pt idx="2">
                  <c:v>Columbus</c:v>
                </c:pt>
              </c:strCache>
            </c:strRef>
          </c:cat>
          <c:val>
            <c:numRef>
              <c:f>Pivots!$H$31:$H$34</c:f>
              <c:numCache>
                <c:formatCode>#,##0</c:formatCode>
                <c:ptCount val="3"/>
                <c:pt idx="0">
                  <c:v>144</c:v>
                </c:pt>
                <c:pt idx="1">
                  <c:v>326</c:v>
                </c:pt>
                <c:pt idx="2">
                  <c:v>129</c:v>
                </c:pt>
              </c:numCache>
            </c:numRef>
          </c:val>
          <c:extLst>
            <c:ext xmlns:c16="http://schemas.microsoft.com/office/drawing/2014/chart" uri="{C3380CC4-5D6E-409C-BE32-E72D297353CC}">
              <c16:uniqueId val="{00000000-E8ED-4026-847A-24A619EDCA54}"/>
            </c:ext>
          </c:extLst>
        </c:ser>
        <c:ser>
          <c:idx val="1"/>
          <c:order val="1"/>
          <c:tx>
            <c:strRef>
              <c:f>Pivots!$I$29:$I$30</c:f>
              <c:strCache>
                <c:ptCount val="1"/>
                <c:pt idx="0">
                  <c:v>Male</c:v>
                </c:pt>
              </c:strCache>
            </c:strRef>
          </c:tx>
          <c:spPr>
            <a:solidFill>
              <a:schemeClr val="accent5">
                <a:lumMod val="20000"/>
                <a:lumOff val="80000"/>
              </a:schemeClr>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Pivots!$G$31:$G$34</c:f>
              <c:strCache>
                <c:ptCount val="3"/>
                <c:pt idx="0">
                  <c:v>Cincinnati</c:v>
                </c:pt>
                <c:pt idx="1">
                  <c:v>Cleveland</c:v>
                </c:pt>
                <c:pt idx="2">
                  <c:v>Columbus</c:v>
                </c:pt>
              </c:strCache>
            </c:strRef>
          </c:cat>
          <c:val>
            <c:numRef>
              <c:f>Pivots!$I$31:$I$34</c:f>
              <c:numCache>
                <c:formatCode>#,##0</c:formatCode>
                <c:ptCount val="3"/>
                <c:pt idx="0">
                  <c:v>132</c:v>
                </c:pt>
                <c:pt idx="1">
                  <c:v>63</c:v>
                </c:pt>
                <c:pt idx="2">
                  <c:v>206</c:v>
                </c:pt>
              </c:numCache>
            </c:numRef>
          </c:val>
          <c:extLst>
            <c:ext xmlns:c16="http://schemas.microsoft.com/office/drawing/2014/chart" uri="{C3380CC4-5D6E-409C-BE32-E72D297353CC}">
              <c16:uniqueId val="{00000001-E8ED-4026-847A-24A619EDCA54}"/>
            </c:ext>
          </c:extLst>
        </c:ser>
        <c:dLbls>
          <c:dLblPos val="ctr"/>
          <c:showLegendKey val="0"/>
          <c:showVal val="1"/>
          <c:showCatName val="0"/>
          <c:showSerName val="0"/>
          <c:showPercent val="0"/>
          <c:showBubbleSize val="0"/>
        </c:dLbls>
        <c:gapWidth val="25"/>
        <c:overlap val="100"/>
        <c:axId val="1845592896"/>
        <c:axId val="1845599616"/>
      </c:barChart>
      <c:catAx>
        <c:axId val="184559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599616"/>
        <c:crosses val="autoZero"/>
        <c:auto val="1"/>
        <c:lblAlgn val="ctr"/>
        <c:lblOffset val="100"/>
        <c:noMultiLvlLbl val="0"/>
      </c:catAx>
      <c:valAx>
        <c:axId val="1845599616"/>
        <c:scaling>
          <c:orientation val="minMax"/>
        </c:scaling>
        <c:delete val="1"/>
        <c:axPos val="l"/>
        <c:numFmt formatCode="0%" sourceLinked="1"/>
        <c:majorTickMark val="none"/>
        <c:minorTickMark val="none"/>
        <c:tickLblPos val="nextTo"/>
        <c:crossAx val="184559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Project.xlsx]Pivots!rep satisfaction</c:name>
    <c:fmtId val="6"/>
  </c:pivotSource>
  <c:chart>
    <c:title>
      <c:tx>
        <c:rich>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r>
              <a:rPr lang="en-US" sz="1600">
                <a:solidFill>
                  <a:schemeClr val="accent6">
                    <a:lumMod val="75000"/>
                  </a:schemeClr>
                </a:solidFill>
                <a:latin typeface="+mj-lt"/>
              </a:rPr>
              <a:t>Rating</a:t>
            </a:r>
          </a:p>
        </c:rich>
      </c:tx>
      <c:layout>
        <c:manualLayout>
          <c:xMode val="edge"/>
          <c:yMode val="edge"/>
          <c:x val="0.35293256759893826"/>
          <c:y val="3.89768624751023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8A49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Pivots!$B$35</c:f>
              <c:strCache>
                <c:ptCount val="1"/>
                <c:pt idx="0">
                  <c:v>Total</c:v>
                </c:pt>
              </c:strCache>
            </c:strRef>
          </c:tx>
          <c:spPr>
            <a:solidFill>
              <a:srgbClr val="F8A496"/>
            </a:solidFill>
            <a:ln>
              <a:noFill/>
            </a:ln>
            <a:effectLst/>
          </c:spPr>
          <c:invertIfNegative val="0"/>
          <c:cat>
            <c:strRef>
              <c:f>Pivots!$A$36:$A$41</c:f>
              <c:strCache>
                <c:ptCount val="5"/>
                <c:pt idx="0">
                  <c:v>1</c:v>
                </c:pt>
                <c:pt idx="1">
                  <c:v>2</c:v>
                </c:pt>
                <c:pt idx="2">
                  <c:v>3</c:v>
                </c:pt>
                <c:pt idx="3">
                  <c:v>4</c:v>
                </c:pt>
                <c:pt idx="4">
                  <c:v>5</c:v>
                </c:pt>
              </c:strCache>
            </c:strRef>
          </c:cat>
          <c:val>
            <c:numRef>
              <c:f>Pivots!$B$36:$B$41</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E967-4622-9381-1AB9CDEF774C}"/>
            </c:ext>
          </c:extLst>
        </c:ser>
        <c:dLbls>
          <c:showLegendKey val="0"/>
          <c:showVal val="0"/>
          <c:showCatName val="0"/>
          <c:showSerName val="0"/>
          <c:showPercent val="0"/>
          <c:showBubbleSize val="0"/>
        </c:dLbls>
        <c:gapWidth val="10"/>
        <c:overlap val="-27"/>
        <c:axId val="1910088528"/>
        <c:axId val="1910077488"/>
      </c:barChart>
      <c:catAx>
        <c:axId val="1910088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077488"/>
        <c:crosses val="autoZero"/>
        <c:auto val="1"/>
        <c:lblAlgn val="ctr"/>
        <c:lblOffset val="100"/>
        <c:noMultiLvlLbl val="0"/>
      </c:catAx>
      <c:valAx>
        <c:axId val="1910077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088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7.svg"/><Relationship Id="rId3" Type="http://schemas.openxmlformats.org/officeDocument/2006/relationships/image" Target="../media/image10.png"/><Relationship Id="rId7" Type="http://schemas.openxmlformats.org/officeDocument/2006/relationships/image" Target="../media/image16.png"/><Relationship Id="rId12" Type="http://schemas.openxmlformats.org/officeDocument/2006/relationships/image" Target="../media/image13.svg"/><Relationship Id="rId2" Type="http://schemas.openxmlformats.org/officeDocument/2006/relationships/image" Target="../media/image15.svg"/><Relationship Id="rId1" Type="http://schemas.openxmlformats.org/officeDocument/2006/relationships/image" Target="../media/image14.png"/><Relationship Id="rId6" Type="http://schemas.openxmlformats.org/officeDocument/2006/relationships/image" Target="../media/image9.sv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7.svg"/><Relationship Id="rId4" Type="http://schemas.openxmlformats.org/officeDocument/2006/relationships/image" Target="../media/image11.sv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28575</xdr:rowOff>
    </xdr:from>
    <xdr:to>
      <xdr:col>3</xdr:col>
      <xdr:colOff>631031</xdr:colOff>
      <xdr:row>6</xdr:row>
      <xdr:rowOff>142875</xdr:rowOff>
    </xdr:to>
    <xdr:sp macro="" textlink="Pivots!A4">
      <xdr:nvSpPr>
        <xdr:cNvPr id="2" name="Rectangle 1">
          <a:extLst>
            <a:ext uri="{FF2B5EF4-FFF2-40B4-BE49-F238E27FC236}">
              <a16:creationId xmlns:a16="http://schemas.microsoft.com/office/drawing/2014/main" id="{3D2E9AF4-B495-138C-2011-C7D9A2DFAEF2}"/>
            </a:ext>
          </a:extLst>
        </xdr:cNvPr>
        <xdr:cNvSpPr/>
      </xdr:nvSpPr>
      <xdr:spPr>
        <a:xfrm>
          <a:off x="631031" y="409575"/>
          <a:ext cx="1321594" cy="876300"/>
        </a:xfrm>
        <a:prstGeom prst="rect">
          <a:avLst/>
        </a:prstGeom>
        <a:solidFill>
          <a:schemeClr val="accent6">
            <a:lumMod val="40000"/>
            <a:lumOff val="6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83F57CA-58BC-45A0-B6C5-E7A631B93BCC}" type="TxLink">
            <a:rPr lang="en-US" sz="2000" b="1" i="0" u="none" strike="noStrike">
              <a:solidFill>
                <a:schemeClr val="tx1">
                  <a:lumMod val="75000"/>
                  <a:lumOff val="25000"/>
                </a:schemeClr>
              </a:solidFill>
              <a:latin typeface="Aptos"/>
            </a:rPr>
            <a:pPr algn="ctr"/>
            <a:t>1,000</a:t>
          </a:fld>
          <a:endParaRPr lang="en-US" sz="2000" b="1">
            <a:solidFill>
              <a:schemeClr val="tx1">
                <a:lumMod val="75000"/>
                <a:lumOff val="25000"/>
              </a:schemeClr>
            </a:solidFill>
          </a:endParaRPr>
        </a:p>
      </xdr:txBody>
    </xdr:sp>
    <xdr:clientData/>
  </xdr:twoCellAnchor>
  <xdr:twoCellAnchor>
    <xdr:from>
      <xdr:col>2</xdr:col>
      <xdr:colOff>409576</xdr:colOff>
      <xdr:row>2</xdr:row>
      <xdr:rowOff>78581</xdr:rowOff>
    </xdr:from>
    <xdr:to>
      <xdr:col>3</xdr:col>
      <xdr:colOff>381001</xdr:colOff>
      <xdr:row>3</xdr:row>
      <xdr:rowOff>97632</xdr:rowOff>
    </xdr:to>
    <xdr:sp macro="" textlink="">
      <xdr:nvSpPr>
        <xdr:cNvPr id="3" name="TextBox 2">
          <a:extLst>
            <a:ext uri="{FF2B5EF4-FFF2-40B4-BE49-F238E27FC236}">
              <a16:creationId xmlns:a16="http://schemas.microsoft.com/office/drawing/2014/main" id="{73EC3548-A998-46DC-2667-699FA3557124}"/>
            </a:ext>
          </a:extLst>
        </xdr:cNvPr>
        <xdr:cNvSpPr txBox="1"/>
      </xdr:nvSpPr>
      <xdr:spPr>
        <a:xfrm>
          <a:off x="1040607" y="459581"/>
          <a:ext cx="661988"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Calls</a:t>
          </a:r>
        </a:p>
      </xdr:txBody>
    </xdr:sp>
    <xdr:clientData/>
  </xdr:twoCellAnchor>
  <xdr:twoCellAnchor editAs="oneCell">
    <xdr:from>
      <xdr:col>2</xdr:col>
      <xdr:colOff>71437</xdr:colOff>
      <xdr:row>2</xdr:row>
      <xdr:rowOff>45244</xdr:rowOff>
    </xdr:from>
    <xdr:to>
      <xdr:col>2</xdr:col>
      <xdr:colOff>290512</xdr:colOff>
      <xdr:row>3</xdr:row>
      <xdr:rowOff>73819</xdr:rowOff>
    </xdr:to>
    <xdr:pic>
      <xdr:nvPicPr>
        <xdr:cNvPr id="5" name="Graphic 4" descr="Receiver with solid fill">
          <a:extLst>
            <a:ext uri="{FF2B5EF4-FFF2-40B4-BE49-F238E27FC236}">
              <a16:creationId xmlns:a16="http://schemas.microsoft.com/office/drawing/2014/main" id="{058FA8D8-ED26-4DD9-AD81-35073754AF5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2468" y="426244"/>
          <a:ext cx="219075" cy="219075"/>
        </a:xfrm>
        <a:prstGeom prst="rect">
          <a:avLst/>
        </a:prstGeom>
      </xdr:spPr>
    </xdr:pic>
    <xdr:clientData/>
  </xdr:twoCellAnchor>
  <xdr:twoCellAnchor>
    <xdr:from>
      <xdr:col>2</xdr:col>
      <xdr:colOff>454821</xdr:colOff>
      <xdr:row>5</xdr:row>
      <xdr:rowOff>85726</xdr:rowOff>
    </xdr:from>
    <xdr:to>
      <xdr:col>3</xdr:col>
      <xdr:colOff>226221</xdr:colOff>
      <xdr:row>6</xdr:row>
      <xdr:rowOff>66676</xdr:rowOff>
    </xdr:to>
    <xdr:sp macro="" textlink="Pivots!A12">
      <xdr:nvSpPr>
        <xdr:cNvPr id="6" name="TextBox 5">
          <a:extLst>
            <a:ext uri="{FF2B5EF4-FFF2-40B4-BE49-F238E27FC236}">
              <a16:creationId xmlns:a16="http://schemas.microsoft.com/office/drawing/2014/main" id="{A8A21206-F666-8C33-6430-5C3CA4A1E3D8}"/>
            </a:ext>
          </a:extLst>
        </xdr:cNvPr>
        <xdr:cNvSpPr txBox="1"/>
      </xdr:nvSpPr>
      <xdr:spPr>
        <a:xfrm>
          <a:off x="1085852" y="1038226"/>
          <a:ext cx="461963"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87AAA16-F6F3-4207-B043-1C5EA4DBF5C9}" type="TxLink">
            <a:rPr lang="en-US" sz="1100" b="0" i="0" u="none" strike="noStrike">
              <a:solidFill>
                <a:schemeClr val="tx1">
                  <a:lumMod val="75000"/>
                  <a:lumOff val="25000"/>
                </a:schemeClr>
              </a:solidFill>
              <a:latin typeface="Aptos"/>
            </a:rPr>
            <a:pPr/>
            <a:t>218</a:t>
          </a:fld>
          <a:endParaRPr lang="en-US" sz="1100">
            <a:solidFill>
              <a:schemeClr val="tx1">
                <a:lumMod val="75000"/>
                <a:lumOff val="25000"/>
              </a:schemeClr>
            </a:solidFill>
          </a:endParaRPr>
        </a:p>
      </xdr:txBody>
    </xdr:sp>
    <xdr:clientData/>
  </xdr:twoCellAnchor>
  <xdr:twoCellAnchor>
    <xdr:from>
      <xdr:col>2</xdr:col>
      <xdr:colOff>0</xdr:colOff>
      <xdr:row>8</xdr:row>
      <xdr:rowOff>0</xdr:rowOff>
    </xdr:from>
    <xdr:to>
      <xdr:col>3</xdr:col>
      <xdr:colOff>631031</xdr:colOff>
      <xdr:row>12</xdr:row>
      <xdr:rowOff>114300</xdr:rowOff>
    </xdr:to>
    <xdr:sp macro="" textlink="Pivots!B4">
      <xdr:nvSpPr>
        <xdr:cNvPr id="27" name="Rectangle 26">
          <a:extLst>
            <a:ext uri="{FF2B5EF4-FFF2-40B4-BE49-F238E27FC236}">
              <a16:creationId xmlns:a16="http://schemas.microsoft.com/office/drawing/2014/main" id="{72F1A903-1847-4967-A822-CB7C8E79C086}"/>
            </a:ext>
          </a:extLst>
        </xdr:cNvPr>
        <xdr:cNvSpPr/>
      </xdr:nvSpPr>
      <xdr:spPr>
        <a:xfrm>
          <a:off x="631031" y="1524000"/>
          <a:ext cx="1321594" cy="876300"/>
        </a:xfrm>
        <a:prstGeom prst="rect">
          <a:avLst/>
        </a:prstGeom>
        <a:solidFill>
          <a:schemeClr val="accent6">
            <a:lumMod val="40000"/>
            <a:lumOff val="6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DD2D91A-F1B1-4AB8-B155-7E9756EF7E08}" type="TxLink">
            <a:rPr lang="en-US" sz="2000" b="1" i="0" u="none" strike="noStrike">
              <a:solidFill>
                <a:schemeClr val="tx1">
                  <a:lumMod val="75000"/>
                  <a:lumOff val="25000"/>
                </a:schemeClr>
              </a:solidFill>
              <a:latin typeface="Aptos"/>
              <a:ea typeface="+mn-ea"/>
              <a:cs typeface="+mn-cs"/>
            </a:rPr>
            <a:pPr marL="0" indent="0" algn="ctr"/>
            <a:t>$96,623</a:t>
          </a:fld>
          <a:endParaRPr lang="en-US" sz="2000" b="1" i="0" u="none" strike="noStrike">
            <a:solidFill>
              <a:schemeClr val="tx1">
                <a:lumMod val="75000"/>
                <a:lumOff val="25000"/>
              </a:schemeClr>
            </a:solidFill>
            <a:latin typeface="Aptos"/>
            <a:ea typeface="+mn-ea"/>
            <a:cs typeface="+mn-cs"/>
          </a:endParaRPr>
        </a:p>
      </xdr:txBody>
    </xdr:sp>
    <xdr:clientData/>
  </xdr:twoCellAnchor>
  <xdr:twoCellAnchor>
    <xdr:from>
      <xdr:col>2</xdr:col>
      <xdr:colOff>340519</xdr:colOff>
      <xdr:row>8</xdr:row>
      <xdr:rowOff>38099</xdr:rowOff>
    </xdr:from>
    <xdr:to>
      <xdr:col>3</xdr:col>
      <xdr:colOff>311944</xdr:colOff>
      <xdr:row>9</xdr:row>
      <xdr:rowOff>57150</xdr:rowOff>
    </xdr:to>
    <xdr:sp macro="" textlink="">
      <xdr:nvSpPr>
        <xdr:cNvPr id="28" name="TextBox 27">
          <a:extLst>
            <a:ext uri="{FF2B5EF4-FFF2-40B4-BE49-F238E27FC236}">
              <a16:creationId xmlns:a16="http://schemas.microsoft.com/office/drawing/2014/main" id="{28416013-A6CD-4F1B-A8BC-4F5715D0008F}"/>
            </a:ext>
          </a:extLst>
        </xdr:cNvPr>
        <xdr:cNvSpPr txBox="1"/>
      </xdr:nvSpPr>
      <xdr:spPr>
        <a:xfrm>
          <a:off x="971550" y="1562099"/>
          <a:ext cx="661988"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Amount</a:t>
          </a:r>
        </a:p>
      </xdr:txBody>
    </xdr:sp>
    <xdr:clientData/>
  </xdr:twoCellAnchor>
  <xdr:twoCellAnchor editAs="oneCell">
    <xdr:from>
      <xdr:col>2</xdr:col>
      <xdr:colOff>38100</xdr:colOff>
      <xdr:row>8</xdr:row>
      <xdr:rowOff>28575</xdr:rowOff>
    </xdr:from>
    <xdr:to>
      <xdr:col>2</xdr:col>
      <xdr:colOff>257175</xdr:colOff>
      <xdr:row>9</xdr:row>
      <xdr:rowOff>57150</xdr:rowOff>
    </xdr:to>
    <xdr:pic>
      <xdr:nvPicPr>
        <xdr:cNvPr id="29" name="Graphic 28">
          <a:extLst>
            <a:ext uri="{FF2B5EF4-FFF2-40B4-BE49-F238E27FC236}">
              <a16:creationId xmlns:a16="http://schemas.microsoft.com/office/drawing/2014/main" id="{E9D4D029-3CC3-40F4-9A64-4D6F71F4444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669131" y="1552575"/>
          <a:ext cx="219075" cy="219075"/>
        </a:xfrm>
        <a:prstGeom prst="rect">
          <a:avLst/>
        </a:prstGeom>
      </xdr:spPr>
    </xdr:pic>
    <xdr:clientData/>
  </xdr:twoCellAnchor>
  <xdr:twoCellAnchor>
    <xdr:from>
      <xdr:col>2</xdr:col>
      <xdr:colOff>290513</xdr:colOff>
      <xdr:row>11</xdr:row>
      <xdr:rowOff>57151</xdr:rowOff>
    </xdr:from>
    <xdr:to>
      <xdr:col>3</xdr:col>
      <xdr:colOff>273843</xdr:colOff>
      <xdr:row>12</xdr:row>
      <xdr:rowOff>11906</xdr:rowOff>
    </xdr:to>
    <xdr:sp macro="" textlink="Pivots!B12">
      <xdr:nvSpPr>
        <xdr:cNvPr id="30" name="TextBox 29">
          <a:extLst>
            <a:ext uri="{FF2B5EF4-FFF2-40B4-BE49-F238E27FC236}">
              <a16:creationId xmlns:a16="http://schemas.microsoft.com/office/drawing/2014/main" id="{30B33D25-728D-475D-AD3C-B767911C046F}"/>
            </a:ext>
          </a:extLst>
        </xdr:cNvPr>
        <xdr:cNvSpPr txBox="1"/>
      </xdr:nvSpPr>
      <xdr:spPr>
        <a:xfrm>
          <a:off x="921544" y="2152651"/>
          <a:ext cx="673893" cy="145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12D3CD90-6867-4D73-A343-4E4A2DBF067B}" type="TxLink">
            <a:rPr lang="en-US" sz="1100" b="0" i="0" u="none" strike="noStrike">
              <a:solidFill>
                <a:schemeClr val="tx1">
                  <a:lumMod val="75000"/>
                  <a:lumOff val="25000"/>
                </a:schemeClr>
              </a:solidFill>
              <a:latin typeface="Aptos"/>
              <a:ea typeface="+mn-ea"/>
              <a:cs typeface="+mn-cs"/>
            </a:rPr>
            <a:pPr marL="0" indent="0"/>
            <a:t>$20,581</a:t>
          </a:fld>
          <a:endParaRPr lang="en-US" sz="1100" b="0" i="0" u="none" strike="noStrike">
            <a:solidFill>
              <a:schemeClr val="tx1">
                <a:lumMod val="75000"/>
                <a:lumOff val="25000"/>
              </a:schemeClr>
            </a:solidFill>
            <a:latin typeface="Aptos"/>
            <a:ea typeface="+mn-ea"/>
            <a:cs typeface="+mn-cs"/>
          </a:endParaRPr>
        </a:p>
      </xdr:txBody>
    </xdr:sp>
    <xdr:clientData/>
  </xdr:twoCellAnchor>
  <xdr:twoCellAnchor>
    <xdr:from>
      <xdr:col>1</xdr:col>
      <xdr:colOff>416717</xdr:colOff>
      <xdr:row>14</xdr:row>
      <xdr:rowOff>0</xdr:rowOff>
    </xdr:from>
    <xdr:to>
      <xdr:col>3</xdr:col>
      <xdr:colOff>607217</xdr:colOff>
      <xdr:row>18</xdr:row>
      <xdr:rowOff>114300</xdr:rowOff>
    </xdr:to>
    <xdr:sp macro="" textlink="Pivots!C4">
      <xdr:nvSpPr>
        <xdr:cNvPr id="31" name="Rectangle 30">
          <a:extLst>
            <a:ext uri="{FF2B5EF4-FFF2-40B4-BE49-F238E27FC236}">
              <a16:creationId xmlns:a16="http://schemas.microsoft.com/office/drawing/2014/main" id="{41968B2F-6574-484A-B672-741F5D8FB4D6}"/>
            </a:ext>
          </a:extLst>
        </xdr:cNvPr>
        <xdr:cNvSpPr/>
      </xdr:nvSpPr>
      <xdr:spPr>
        <a:xfrm>
          <a:off x="631030" y="2667000"/>
          <a:ext cx="1297781" cy="876300"/>
        </a:xfrm>
        <a:prstGeom prst="rect">
          <a:avLst/>
        </a:prstGeom>
        <a:solidFill>
          <a:schemeClr val="accent6">
            <a:lumMod val="40000"/>
            <a:lumOff val="6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149779D-876B-4063-9D83-D722C1A71F76}" type="TxLink">
            <a:rPr lang="en-US" sz="2000" b="1" i="0" u="none" strike="noStrike">
              <a:solidFill>
                <a:schemeClr val="tx1">
                  <a:lumMod val="75000"/>
                  <a:lumOff val="25000"/>
                </a:schemeClr>
              </a:solidFill>
              <a:latin typeface="Aptos"/>
              <a:ea typeface="+mn-ea"/>
              <a:cs typeface="+mn-cs"/>
            </a:rPr>
            <a:pPr marL="0" indent="0" algn="ctr"/>
            <a:t>89,850</a:t>
          </a:fld>
          <a:endParaRPr lang="en-US" sz="2000" b="1" i="0" u="none" strike="noStrike">
            <a:solidFill>
              <a:schemeClr val="tx1">
                <a:lumMod val="75000"/>
                <a:lumOff val="25000"/>
              </a:schemeClr>
            </a:solidFill>
            <a:latin typeface="Aptos"/>
            <a:ea typeface="+mn-ea"/>
            <a:cs typeface="+mn-cs"/>
          </a:endParaRPr>
        </a:p>
      </xdr:txBody>
    </xdr:sp>
    <xdr:clientData/>
  </xdr:twoCellAnchor>
  <xdr:twoCellAnchor>
    <xdr:from>
      <xdr:col>2</xdr:col>
      <xdr:colOff>261939</xdr:colOff>
      <xdr:row>14</xdr:row>
      <xdr:rowOff>38100</xdr:rowOff>
    </xdr:from>
    <xdr:to>
      <xdr:col>3</xdr:col>
      <xdr:colOff>369093</xdr:colOff>
      <xdr:row>15</xdr:row>
      <xdr:rowOff>119062</xdr:rowOff>
    </xdr:to>
    <xdr:sp macro="" textlink="">
      <xdr:nvSpPr>
        <xdr:cNvPr id="32" name="TextBox 31">
          <a:extLst>
            <a:ext uri="{FF2B5EF4-FFF2-40B4-BE49-F238E27FC236}">
              <a16:creationId xmlns:a16="http://schemas.microsoft.com/office/drawing/2014/main" id="{DF5019AE-95C1-43DF-9682-092DDBF2D6CD}"/>
            </a:ext>
          </a:extLst>
        </xdr:cNvPr>
        <xdr:cNvSpPr txBox="1"/>
      </xdr:nvSpPr>
      <xdr:spPr>
        <a:xfrm>
          <a:off x="892970" y="2705100"/>
          <a:ext cx="797717" cy="27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Duration</a:t>
          </a:r>
        </a:p>
      </xdr:txBody>
    </xdr:sp>
    <xdr:clientData/>
  </xdr:twoCellAnchor>
  <xdr:twoCellAnchor editAs="oneCell">
    <xdr:from>
      <xdr:col>2</xdr:col>
      <xdr:colOff>38100</xdr:colOff>
      <xdr:row>14</xdr:row>
      <xdr:rowOff>28575</xdr:rowOff>
    </xdr:from>
    <xdr:to>
      <xdr:col>2</xdr:col>
      <xdr:colOff>257175</xdr:colOff>
      <xdr:row>15</xdr:row>
      <xdr:rowOff>57150</xdr:rowOff>
    </xdr:to>
    <xdr:pic>
      <xdr:nvPicPr>
        <xdr:cNvPr id="33" name="Graphic 32">
          <a:extLst>
            <a:ext uri="{FF2B5EF4-FFF2-40B4-BE49-F238E27FC236}">
              <a16:creationId xmlns:a16="http://schemas.microsoft.com/office/drawing/2014/main" id="{0109FC55-C75A-4BFD-8B49-6F83DA1E516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69131" y="2695575"/>
          <a:ext cx="219075" cy="219075"/>
        </a:xfrm>
        <a:prstGeom prst="rect">
          <a:avLst/>
        </a:prstGeom>
      </xdr:spPr>
    </xdr:pic>
    <xdr:clientData/>
  </xdr:twoCellAnchor>
  <xdr:twoCellAnchor>
    <xdr:from>
      <xdr:col>2</xdr:col>
      <xdr:colOff>314326</xdr:colOff>
      <xdr:row>17</xdr:row>
      <xdr:rowOff>57151</xdr:rowOff>
    </xdr:from>
    <xdr:to>
      <xdr:col>3</xdr:col>
      <xdr:colOff>285750</xdr:colOff>
      <xdr:row>18</xdr:row>
      <xdr:rowOff>35719</xdr:rowOff>
    </xdr:to>
    <xdr:sp macro="" textlink="Pivots!C12">
      <xdr:nvSpPr>
        <xdr:cNvPr id="34" name="TextBox 33">
          <a:extLst>
            <a:ext uri="{FF2B5EF4-FFF2-40B4-BE49-F238E27FC236}">
              <a16:creationId xmlns:a16="http://schemas.microsoft.com/office/drawing/2014/main" id="{C62775A0-A9DE-4784-8AB8-8CB703CF3FED}"/>
            </a:ext>
          </a:extLst>
        </xdr:cNvPr>
        <xdr:cNvSpPr txBox="1"/>
      </xdr:nvSpPr>
      <xdr:spPr>
        <a:xfrm>
          <a:off x="945357" y="3295651"/>
          <a:ext cx="661987" cy="169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8657DB99-D5F3-4B39-8B9A-316EB62CE0CC}" type="TxLink">
            <a:rPr lang="en-US" sz="1100" b="0" i="0" u="none" strike="noStrike">
              <a:solidFill>
                <a:schemeClr val="tx1">
                  <a:lumMod val="75000"/>
                  <a:lumOff val="25000"/>
                </a:schemeClr>
              </a:solidFill>
              <a:latin typeface="Aptos"/>
              <a:ea typeface="+mn-ea"/>
              <a:cs typeface="+mn-cs"/>
            </a:rPr>
            <a:pPr marL="0" indent="0"/>
            <a:t>19,300</a:t>
          </a:fld>
          <a:endParaRPr lang="en-US" sz="1100" b="0" i="0" u="none" strike="noStrike">
            <a:solidFill>
              <a:schemeClr val="tx1">
                <a:lumMod val="75000"/>
                <a:lumOff val="25000"/>
              </a:schemeClr>
            </a:solidFill>
            <a:latin typeface="Aptos"/>
            <a:ea typeface="+mn-ea"/>
            <a:cs typeface="+mn-cs"/>
          </a:endParaRPr>
        </a:p>
      </xdr:txBody>
    </xdr:sp>
    <xdr:clientData/>
  </xdr:twoCellAnchor>
  <xdr:twoCellAnchor>
    <xdr:from>
      <xdr:col>2</xdr:col>
      <xdr:colOff>0</xdr:colOff>
      <xdr:row>20</xdr:row>
      <xdr:rowOff>0</xdr:rowOff>
    </xdr:from>
    <xdr:to>
      <xdr:col>3</xdr:col>
      <xdr:colOff>559593</xdr:colOff>
      <xdr:row>24</xdr:row>
      <xdr:rowOff>114300</xdr:rowOff>
    </xdr:to>
    <xdr:sp macro="" textlink="Pivots!D4">
      <xdr:nvSpPr>
        <xdr:cNvPr id="35" name="Rectangle 34">
          <a:extLst>
            <a:ext uri="{FF2B5EF4-FFF2-40B4-BE49-F238E27FC236}">
              <a16:creationId xmlns:a16="http://schemas.microsoft.com/office/drawing/2014/main" id="{446F4C97-517F-48CF-94F0-1B506A409CEF}"/>
            </a:ext>
          </a:extLst>
        </xdr:cNvPr>
        <xdr:cNvSpPr/>
      </xdr:nvSpPr>
      <xdr:spPr>
        <a:xfrm>
          <a:off x="631031" y="3810000"/>
          <a:ext cx="1250156" cy="876300"/>
        </a:xfrm>
        <a:prstGeom prst="rect">
          <a:avLst/>
        </a:prstGeom>
        <a:solidFill>
          <a:schemeClr val="accent6">
            <a:lumMod val="40000"/>
            <a:lumOff val="6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13F7C7C-41B8-4D09-AA37-D895F62E0BF0}" type="TxLink">
            <a:rPr lang="en-US" sz="2000" b="1" i="0" u="none" strike="noStrike">
              <a:solidFill>
                <a:schemeClr val="tx1">
                  <a:lumMod val="75000"/>
                  <a:lumOff val="25000"/>
                </a:schemeClr>
              </a:solidFill>
              <a:latin typeface="Aptos"/>
              <a:ea typeface="+mn-ea"/>
              <a:cs typeface="+mn-cs"/>
            </a:rPr>
            <a:pPr marL="0" indent="0" algn="ctr"/>
            <a:t>3.9</a:t>
          </a:fld>
          <a:endParaRPr lang="en-US" sz="2000" b="1" i="0" u="none" strike="noStrike">
            <a:solidFill>
              <a:schemeClr val="tx1">
                <a:lumMod val="75000"/>
                <a:lumOff val="25000"/>
              </a:schemeClr>
            </a:solidFill>
            <a:latin typeface="Aptos"/>
            <a:ea typeface="+mn-ea"/>
            <a:cs typeface="+mn-cs"/>
          </a:endParaRPr>
        </a:p>
      </xdr:txBody>
    </xdr:sp>
    <xdr:clientData/>
  </xdr:twoCellAnchor>
  <xdr:twoCellAnchor>
    <xdr:from>
      <xdr:col>2</xdr:col>
      <xdr:colOff>250031</xdr:colOff>
      <xdr:row>20</xdr:row>
      <xdr:rowOff>38099</xdr:rowOff>
    </xdr:from>
    <xdr:to>
      <xdr:col>3</xdr:col>
      <xdr:colOff>383381</xdr:colOff>
      <xdr:row>22</xdr:row>
      <xdr:rowOff>0</xdr:rowOff>
    </xdr:to>
    <xdr:sp macro="" textlink="">
      <xdr:nvSpPr>
        <xdr:cNvPr id="36" name="TextBox 35">
          <a:extLst>
            <a:ext uri="{FF2B5EF4-FFF2-40B4-BE49-F238E27FC236}">
              <a16:creationId xmlns:a16="http://schemas.microsoft.com/office/drawing/2014/main" id="{75CB4C99-ECAE-4AC1-9B08-030AC33C5176}"/>
            </a:ext>
          </a:extLst>
        </xdr:cNvPr>
        <xdr:cNvSpPr txBox="1"/>
      </xdr:nvSpPr>
      <xdr:spPr>
        <a:xfrm>
          <a:off x="881062" y="3848099"/>
          <a:ext cx="823913"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Avg</a:t>
          </a:r>
          <a:r>
            <a:rPr lang="en-US" sz="1100" baseline="0"/>
            <a:t> Rating</a:t>
          </a:r>
          <a:endParaRPr lang="en-US" sz="1100"/>
        </a:p>
      </xdr:txBody>
    </xdr:sp>
    <xdr:clientData/>
  </xdr:twoCellAnchor>
  <xdr:twoCellAnchor editAs="oneCell">
    <xdr:from>
      <xdr:col>2</xdr:col>
      <xdr:colOff>38100</xdr:colOff>
      <xdr:row>20</xdr:row>
      <xdr:rowOff>28575</xdr:rowOff>
    </xdr:from>
    <xdr:to>
      <xdr:col>2</xdr:col>
      <xdr:colOff>257175</xdr:colOff>
      <xdr:row>21</xdr:row>
      <xdr:rowOff>57150</xdr:rowOff>
    </xdr:to>
    <xdr:pic>
      <xdr:nvPicPr>
        <xdr:cNvPr id="37" name="Graphic 36">
          <a:extLst>
            <a:ext uri="{FF2B5EF4-FFF2-40B4-BE49-F238E27FC236}">
              <a16:creationId xmlns:a16="http://schemas.microsoft.com/office/drawing/2014/main" id="{72D829F5-596E-428C-B79C-FDF18113066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669131" y="3838575"/>
          <a:ext cx="219075" cy="219075"/>
        </a:xfrm>
        <a:prstGeom prst="rect">
          <a:avLst/>
        </a:prstGeom>
      </xdr:spPr>
    </xdr:pic>
    <xdr:clientData/>
  </xdr:twoCellAnchor>
  <xdr:twoCellAnchor>
    <xdr:from>
      <xdr:col>2</xdr:col>
      <xdr:colOff>409576</xdr:colOff>
      <xdr:row>23</xdr:row>
      <xdr:rowOff>57151</xdr:rowOff>
    </xdr:from>
    <xdr:to>
      <xdr:col>3</xdr:col>
      <xdr:colOff>180976</xdr:colOff>
      <xdr:row>24</xdr:row>
      <xdr:rowOff>38101</xdr:rowOff>
    </xdr:to>
    <xdr:sp macro="" textlink="Pivots!D12">
      <xdr:nvSpPr>
        <xdr:cNvPr id="38" name="TextBox 37">
          <a:extLst>
            <a:ext uri="{FF2B5EF4-FFF2-40B4-BE49-F238E27FC236}">
              <a16:creationId xmlns:a16="http://schemas.microsoft.com/office/drawing/2014/main" id="{4C1082F7-E2DC-4D96-93C1-24DDEDF8A515}"/>
            </a:ext>
          </a:extLst>
        </xdr:cNvPr>
        <xdr:cNvSpPr txBox="1"/>
      </xdr:nvSpPr>
      <xdr:spPr>
        <a:xfrm>
          <a:off x="1047751" y="4438651"/>
          <a:ext cx="4572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6547E704-D463-4899-8F4E-817CC3C6636E}" type="TxLink">
            <a:rPr lang="en-US" sz="1100" b="0" i="0" u="none" strike="noStrike">
              <a:solidFill>
                <a:schemeClr val="tx1">
                  <a:lumMod val="75000"/>
                  <a:lumOff val="25000"/>
                </a:schemeClr>
              </a:solidFill>
              <a:latin typeface="Aptos"/>
              <a:ea typeface="+mn-ea"/>
              <a:cs typeface="+mn-cs"/>
            </a:rPr>
            <a:pPr marL="0" indent="0"/>
            <a:t>3.9</a:t>
          </a:fld>
          <a:endParaRPr lang="en-US" sz="1100" b="0" i="0" u="none" strike="noStrike">
            <a:solidFill>
              <a:schemeClr val="tx1">
                <a:lumMod val="75000"/>
                <a:lumOff val="25000"/>
              </a:schemeClr>
            </a:solidFill>
            <a:latin typeface="Aptos"/>
            <a:ea typeface="+mn-ea"/>
            <a:cs typeface="+mn-cs"/>
          </a:endParaRPr>
        </a:p>
      </xdr:txBody>
    </xdr:sp>
    <xdr:clientData/>
  </xdr:twoCellAnchor>
  <xdr:twoCellAnchor>
    <xdr:from>
      <xdr:col>1</xdr:col>
      <xdr:colOff>416717</xdr:colOff>
      <xdr:row>26</xdr:row>
      <xdr:rowOff>0</xdr:rowOff>
    </xdr:from>
    <xdr:to>
      <xdr:col>3</xdr:col>
      <xdr:colOff>631031</xdr:colOff>
      <xdr:row>30</xdr:row>
      <xdr:rowOff>114300</xdr:rowOff>
    </xdr:to>
    <xdr:sp macro="" textlink="Pivots!E4">
      <xdr:nvSpPr>
        <xdr:cNvPr id="39" name="Rectangle 38">
          <a:extLst>
            <a:ext uri="{FF2B5EF4-FFF2-40B4-BE49-F238E27FC236}">
              <a16:creationId xmlns:a16="http://schemas.microsoft.com/office/drawing/2014/main" id="{D5E6140B-24EE-4263-B788-D8ED12ED8F4D}"/>
            </a:ext>
          </a:extLst>
        </xdr:cNvPr>
        <xdr:cNvSpPr/>
      </xdr:nvSpPr>
      <xdr:spPr>
        <a:xfrm>
          <a:off x="631030" y="4953000"/>
          <a:ext cx="1321595" cy="876300"/>
        </a:xfrm>
        <a:prstGeom prst="rect">
          <a:avLst/>
        </a:prstGeom>
        <a:solidFill>
          <a:schemeClr val="accent6">
            <a:lumMod val="40000"/>
            <a:lumOff val="6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80FF56A-8FF0-4FF0-9787-2390FFCAF840}" type="TxLink">
            <a:rPr lang="en-US" sz="2000" b="1" i="0" u="none" strike="noStrike">
              <a:solidFill>
                <a:schemeClr val="tx1">
                  <a:lumMod val="75000"/>
                  <a:lumOff val="25000"/>
                </a:schemeClr>
              </a:solidFill>
              <a:latin typeface="Aptos"/>
              <a:ea typeface="+mn-ea"/>
              <a:cs typeface="+mn-cs"/>
            </a:rPr>
            <a:pPr marL="0" indent="0" algn="ctr"/>
            <a:t>307</a:t>
          </a:fld>
          <a:endParaRPr lang="en-US" sz="2000" b="1" i="0" u="none" strike="noStrike">
            <a:solidFill>
              <a:schemeClr val="tx1">
                <a:lumMod val="75000"/>
                <a:lumOff val="25000"/>
              </a:schemeClr>
            </a:solidFill>
            <a:latin typeface="Aptos"/>
            <a:ea typeface="+mn-ea"/>
            <a:cs typeface="+mn-cs"/>
          </a:endParaRPr>
        </a:p>
      </xdr:txBody>
    </xdr:sp>
    <xdr:clientData/>
  </xdr:twoCellAnchor>
  <xdr:twoCellAnchor>
    <xdr:from>
      <xdr:col>2</xdr:col>
      <xdr:colOff>238124</xdr:colOff>
      <xdr:row>26</xdr:row>
      <xdr:rowOff>38100</xdr:rowOff>
    </xdr:from>
    <xdr:to>
      <xdr:col>3</xdr:col>
      <xdr:colOff>595312</xdr:colOff>
      <xdr:row>27</xdr:row>
      <xdr:rowOff>142876</xdr:rowOff>
    </xdr:to>
    <xdr:sp macro="" textlink="">
      <xdr:nvSpPr>
        <xdr:cNvPr id="40" name="TextBox 39">
          <a:extLst>
            <a:ext uri="{FF2B5EF4-FFF2-40B4-BE49-F238E27FC236}">
              <a16:creationId xmlns:a16="http://schemas.microsoft.com/office/drawing/2014/main" id="{7618F73B-22A5-41F3-B1D7-A59D867F5780}"/>
            </a:ext>
          </a:extLst>
        </xdr:cNvPr>
        <xdr:cNvSpPr txBox="1"/>
      </xdr:nvSpPr>
      <xdr:spPr>
        <a:xfrm>
          <a:off x="869155" y="4991100"/>
          <a:ext cx="1047751" cy="295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Happy</a:t>
          </a:r>
          <a:r>
            <a:rPr lang="en-US" sz="1100" baseline="0"/>
            <a:t> Callers</a:t>
          </a:r>
          <a:endParaRPr lang="en-US" sz="1100"/>
        </a:p>
      </xdr:txBody>
    </xdr:sp>
    <xdr:clientData/>
  </xdr:twoCellAnchor>
  <xdr:twoCellAnchor editAs="oneCell">
    <xdr:from>
      <xdr:col>2</xdr:col>
      <xdr:colOff>38100</xdr:colOff>
      <xdr:row>26</xdr:row>
      <xdr:rowOff>28575</xdr:rowOff>
    </xdr:from>
    <xdr:to>
      <xdr:col>2</xdr:col>
      <xdr:colOff>257175</xdr:colOff>
      <xdr:row>27</xdr:row>
      <xdr:rowOff>57150</xdr:rowOff>
    </xdr:to>
    <xdr:pic>
      <xdr:nvPicPr>
        <xdr:cNvPr id="41" name="Graphic 40">
          <a:extLst>
            <a:ext uri="{FF2B5EF4-FFF2-40B4-BE49-F238E27FC236}">
              <a16:creationId xmlns:a16="http://schemas.microsoft.com/office/drawing/2014/main" id="{BF5302D6-1685-4012-9922-9082C43449A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669131" y="4981575"/>
          <a:ext cx="219075" cy="219075"/>
        </a:xfrm>
        <a:prstGeom prst="rect">
          <a:avLst/>
        </a:prstGeom>
      </xdr:spPr>
    </xdr:pic>
    <xdr:clientData/>
  </xdr:twoCellAnchor>
  <xdr:twoCellAnchor editAs="oneCell">
    <xdr:from>
      <xdr:col>10</xdr:col>
      <xdr:colOff>333375</xdr:colOff>
      <xdr:row>14</xdr:row>
      <xdr:rowOff>35718</xdr:rowOff>
    </xdr:from>
    <xdr:to>
      <xdr:col>13</xdr:col>
      <xdr:colOff>488155</xdr:colOff>
      <xdr:row>23</xdr:row>
      <xdr:rowOff>107157</xdr:rowOff>
    </xdr:to>
    <mc:AlternateContent xmlns:mc="http://schemas.openxmlformats.org/markup-compatibility/2006" xmlns:a14="http://schemas.microsoft.com/office/drawing/2010/main">
      <mc:Choice Requires="a14">
        <xdr:graphicFrame macro="">
          <xdr:nvGraphicFramePr>
            <xdr:cNvPr id="4" name="Representative">
              <a:extLst>
                <a:ext uri="{FF2B5EF4-FFF2-40B4-BE49-F238E27FC236}">
                  <a16:creationId xmlns:a16="http://schemas.microsoft.com/office/drawing/2014/main" id="{99752E6A-0269-417B-A289-BDCBDA19DB5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488906" y="2928937"/>
              <a:ext cx="2226468" cy="17859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409576</xdr:colOff>
      <xdr:row>29</xdr:row>
      <xdr:rowOff>57151</xdr:rowOff>
    </xdr:from>
    <xdr:to>
      <xdr:col>3</xdr:col>
      <xdr:colOff>180976</xdr:colOff>
      <xdr:row>30</xdr:row>
      <xdr:rowOff>38101</xdr:rowOff>
    </xdr:to>
    <xdr:sp macro="" textlink="Pivots!E12">
      <xdr:nvSpPr>
        <xdr:cNvPr id="42" name="TextBox 41">
          <a:extLst>
            <a:ext uri="{FF2B5EF4-FFF2-40B4-BE49-F238E27FC236}">
              <a16:creationId xmlns:a16="http://schemas.microsoft.com/office/drawing/2014/main" id="{F226AA1F-EA68-4D4E-974C-2981F56827F1}"/>
            </a:ext>
          </a:extLst>
        </xdr:cNvPr>
        <xdr:cNvSpPr txBox="1"/>
      </xdr:nvSpPr>
      <xdr:spPr>
        <a:xfrm>
          <a:off x="1047751" y="5581651"/>
          <a:ext cx="4572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E4F76765-BA25-4985-B3BC-3B9FCD0B4BDB}" type="TxLink">
            <a:rPr lang="en-US" sz="1100" b="0" i="0" u="none" strike="noStrike">
              <a:solidFill>
                <a:schemeClr val="tx1">
                  <a:lumMod val="75000"/>
                  <a:lumOff val="25000"/>
                </a:schemeClr>
              </a:solidFill>
              <a:latin typeface="Aptos"/>
              <a:ea typeface="+mn-ea"/>
              <a:cs typeface="+mn-cs"/>
            </a:rPr>
            <a:pPr marL="0" indent="0"/>
            <a:t>74</a:t>
          </a:fld>
          <a:endParaRPr lang="en-US" sz="1100" b="0" i="0" u="none" strike="noStrike">
            <a:solidFill>
              <a:schemeClr val="tx1">
                <a:lumMod val="75000"/>
                <a:lumOff val="25000"/>
              </a:schemeClr>
            </a:solidFill>
            <a:latin typeface="Aptos"/>
            <a:ea typeface="+mn-ea"/>
            <a:cs typeface="+mn-cs"/>
          </a:endParaRPr>
        </a:p>
      </xdr:txBody>
    </xdr:sp>
    <xdr:clientData/>
  </xdr:twoCellAnchor>
  <xdr:twoCellAnchor>
    <xdr:from>
      <xdr:col>10</xdr:col>
      <xdr:colOff>404814</xdr:colOff>
      <xdr:row>2</xdr:row>
      <xdr:rowOff>130968</xdr:rowOff>
    </xdr:from>
    <xdr:to>
      <xdr:col>13</xdr:col>
      <xdr:colOff>571500</xdr:colOff>
      <xdr:row>11</xdr:row>
      <xdr:rowOff>190499</xdr:rowOff>
    </xdr:to>
    <xdr:graphicFrame macro="">
      <xdr:nvGraphicFramePr>
        <xdr:cNvPr id="8" name="Chart 7">
          <a:extLst>
            <a:ext uri="{FF2B5EF4-FFF2-40B4-BE49-F238E27FC236}">
              <a16:creationId xmlns:a16="http://schemas.microsoft.com/office/drawing/2014/main" id="{26B58EF0-C9B5-48B1-B28D-202089C05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488157</xdr:colOff>
      <xdr:row>2</xdr:row>
      <xdr:rowOff>0</xdr:rowOff>
    </xdr:from>
    <xdr:to>
      <xdr:col>10</xdr:col>
      <xdr:colOff>285750</xdr:colOff>
      <xdr:row>12</xdr:row>
      <xdr:rowOff>130969</xdr:rowOff>
    </xdr:to>
    <xdr:graphicFrame macro="">
      <xdr:nvGraphicFramePr>
        <xdr:cNvPr id="7" name="Chart 6">
          <a:extLst>
            <a:ext uri="{FF2B5EF4-FFF2-40B4-BE49-F238E27FC236}">
              <a16:creationId xmlns:a16="http://schemas.microsoft.com/office/drawing/2014/main" id="{9EA8D8AD-CD58-449C-BCA0-BE467083AD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464345</xdr:colOff>
      <xdr:row>13</xdr:row>
      <xdr:rowOff>107156</xdr:rowOff>
    </xdr:from>
    <xdr:to>
      <xdr:col>10</xdr:col>
      <xdr:colOff>59531</xdr:colOff>
      <xdr:row>32</xdr:row>
      <xdr:rowOff>11906</xdr:rowOff>
    </xdr:to>
    <xdr:sp macro="" textlink="">
      <xdr:nvSpPr>
        <xdr:cNvPr id="11" name="Rectangle 10">
          <a:extLst>
            <a:ext uri="{FF2B5EF4-FFF2-40B4-BE49-F238E27FC236}">
              <a16:creationId xmlns:a16="http://schemas.microsoft.com/office/drawing/2014/main" id="{723FB400-55FC-D471-26E6-A959F0C67B75}"/>
            </a:ext>
          </a:extLst>
        </xdr:cNvPr>
        <xdr:cNvSpPr/>
      </xdr:nvSpPr>
      <xdr:spPr>
        <a:xfrm>
          <a:off x="2476501" y="2583656"/>
          <a:ext cx="3738561" cy="3524250"/>
        </a:xfrm>
        <a:prstGeom prst="rect">
          <a:avLst/>
        </a:prstGeom>
        <a:solidFill>
          <a:schemeClr val="bg1"/>
        </a:soli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666752</xdr:colOff>
      <xdr:row>14</xdr:row>
      <xdr:rowOff>35717</xdr:rowOff>
    </xdr:from>
    <xdr:to>
      <xdr:col>7</xdr:col>
      <xdr:colOff>571500</xdr:colOff>
      <xdr:row>30</xdr:row>
      <xdr:rowOff>169067</xdr:rowOff>
    </xdr:to>
    <xdr:graphicFrame macro="">
      <xdr:nvGraphicFramePr>
        <xdr:cNvPr id="9" name="Chart 8">
          <a:extLst>
            <a:ext uri="{FF2B5EF4-FFF2-40B4-BE49-F238E27FC236}">
              <a16:creationId xmlns:a16="http://schemas.microsoft.com/office/drawing/2014/main" id="{0365CEF1-4675-4846-842C-7A2B57142E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309562</xdr:colOff>
      <xdr:row>14</xdr:row>
      <xdr:rowOff>59531</xdr:rowOff>
    </xdr:from>
    <xdr:to>
      <xdr:col>10</xdr:col>
      <xdr:colOff>11906</xdr:colOff>
      <xdr:row>30</xdr:row>
      <xdr:rowOff>119063</xdr:rowOff>
    </xdr:to>
    <xdr:graphicFrame macro="">
      <xdr:nvGraphicFramePr>
        <xdr:cNvPr id="10" name="Chart 9">
          <a:extLst>
            <a:ext uri="{FF2B5EF4-FFF2-40B4-BE49-F238E27FC236}">
              <a16:creationId xmlns:a16="http://schemas.microsoft.com/office/drawing/2014/main" id="{1BE324BC-0ECF-42E6-8C31-18B9A0521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0</xdr:colOff>
      <xdr:row>2</xdr:row>
      <xdr:rowOff>0</xdr:rowOff>
    </xdr:from>
    <xdr:to>
      <xdr:col>17</xdr:col>
      <xdr:colOff>321468</xdr:colOff>
      <xdr:row>12</xdr:row>
      <xdr:rowOff>107156</xdr:rowOff>
    </xdr:to>
    <xdr:graphicFrame macro="">
      <xdr:nvGraphicFramePr>
        <xdr:cNvPr id="12" name="Chart 11">
          <a:extLst>
            <a:ext uri="{FF2B5EF4-FFF2-40B4-BE49-F238E27FC236}">
              <a16:creationId xmlns:a16="http://schemas.microsoft.com/office/drawing/2014/main" id="{95C84F2B-2E30-4F39-AA52-8E7304AB42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357188</xdr:colOff>
      <xdr:row>2</xdr:row>
      <xdr:rowOff>47625</xdr:rowOff>
    </xdr:from>
    <xdr:to>
      <xdr:col>21</xdr:col>
      <xdr:colOff>59532</xdr:colOff>
      <xdr:row>12</xdr:row>
      <xdr:rowOff>97631</xdr:rowOff>
    </xdr:to>
    <xdr:graphicFrame macro="">
      <xdr:nvGraphicFramePr>
        <xdr:cNvPr id="13" name="Chart 12">
          <a:extLst>
            <a:ext uri="{FF2B5EF4-FFF2-40B4-BE49-F238E27FC236}">
              <a16:creationId xmlns:a16="http://schemas.microsoft.com/office/drawing/2014/main" id="{1E4AE5EA-8931-4469-AC23-385ED6792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thi, Sai Madhuri" refreshedDate="45906.269743055556" backgroundQuery="1" createdVersion="8" refreshedVersion="8" minRefreshableVersion="3" recordCount="0" supportSubquery="1" supportAdvancedDrill="1" xr:uid="{583A8CD7-8E9C-4D1B-8781-D66DBAD972F6}">
  <cacheSource type="external" connectionId="1"/>
  <cacheFields count="5">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Calls]" caption="5* Calls" numFmtId="0" hierarchy="23"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thi, Sai Madhuri" refreshedDate="45906.304787037036" backgroundQuery="1" createdVersion="8" refreshedVersion="8" minRefreshableVersion="3" recordCount="0" supportSubquery="1" supportAdvancedDrill="1" xr:uid="{728EF1DC-8D9A-4291-AB60-1EF7CBDA1EFD}">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9" level="32767"/>
    <cacheField name="[Measures].[Total Amount]" caption="Total Amount" numFmtId="0" hierarchy="20"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thi, Sai Madhuri" refreshedDate="45906.347866550925" backgroundQuery="1" createdVersion="8" refreshedVersion="8" minRefreshableVersion="3" recordCount="0" supportSubquery="1" supportAdvancedDrill="1" xr:uid="{4C0D11A4-7C1C-49AB-87B9-9E5F8C4DCF3E}">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9"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thi, Sai Madhuri" refreshedDate="45906.36948321759" backgroundQuery="1" createdVersion="8" refreshedVersion="8" minRefreshableVersion="3" recordCount="0" supportSubquery="1" supportAdvancedDrill="1" xr:uid="{005DB9A3-C4D4-4DA0-AA59-F0F24590BD16}">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thi, Sai Madhuri" refreshedDate="45906.449881944442" backgroundQuery="1" createdVersion="8" refreshedVersion="8" minRefreshableVersion="3" recordCount="0" supportSubquery="1" supportAdvancedDrill="1" xr:uid="{0A39DE40-E533-4AC8-BF95-E21F0EB58E56}">
  <cacheSource type="external" connectionId="1"/>
  <cacheFields count="6">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Calls]" caption="5* Calls" numFmtId="0" hierarchy="23"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thi, Sai Madhuri" refreshedDate="45906.449882407411" backgroundQuery="1" createdVersion="8" refreshedVersion="8" minRefreshableVersion="3" recordCount="0" supportSubquery="1" supportAdvancedDrill="1" xr:uid="{466E3E34-284F-4EDA-814C-D735AF7638A9}">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02-01T00:00:00" count="24">
        <d v="2023-01-01T00:00:00"/>
        <d v="2023-01-03T00:00:00"/>
        <d v="2023-01-05T00:00:00"/>
        <d v="2023-01-06T00:00:00"/>
        <d v="2023-01-07T00:00:00"/>
        <d v="2023-01-08T00:00:00"/>
        <d v="2023-01-09T00:00:00"/>
        <d v="2023-01-10T00:00:00"/>
        <d v="2023-01-12T00:00:00"/>
        <d v="2023-01-15T00:00:00"/>
        <d v="2023-01-16T00:00:00"/>
        <d v="2023-01-17T00:00:00"/>
        <d v="2023-01-18T00:00:00"/>
        <d v="2023-01-19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9"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thi, Sai Madhuri" refreshedDate="45906.449882754627" backgroundQuery="1" createdVersion="8" refreshedVersion="8" minRefreshableVersion="3" recordCount="0" supportSubquery="1" supportAdvancedDrill="1" xr:uid="{76DCDA54-33DD-4C9A-8C9E-A7AA2291B52B}">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thi, Sai Madhuri" refreshedDate="45906.44988310185" backgroundQuery="1" createdVersion="8" refreshedVersion="8" minRefreshableVersion="3" recordCount="0" supportSubquery="1" supportAdvancedDrill="1" xr:uid="{B269BFEE-D5CD-4F43-878E-3F463AC53DC9}">
  <cacheSource type="external" connectionId="1"/>
  <cacheFields count="1">
    <cacheField name="[calls].[Representative].[Representative]" caption="Representative" numFmtId="0" hierarchy="3" level="1">
      <sharedItems count="1">
        <s v="R02"/>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thi, Sai Madhuri" refreshedDate="45906.449883564812" backgroundQuery="1" createdVersion="8" refreshedVersion="8" minRefreshableVersion="3" recordCount="0" supportSubquery="1" supportAdvancedDrill="1" xr:uid="{D838D9C0-0119-428B-8CAC-6AEBF0D6B269}">
  <cacheSource type="external" connectionId="1"/>
  <cacheFields count="3">
    <cacheField name="[Measures].[Call Count]" caption="Call Count" numFmtId="0" hierarchy="19"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thi, Sai Madhuri" refreshedDate="45906.269735416667" backgroundQuery="1" createdVersion="3" refreshedVersion="8" minRefreshableVersion="3" recordCount="0" supportSubquery="1" supportAdvancedDrill="1" xr:uid="{CA83B847-3289-4D5D-BD77-8233573133A0}">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7846187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AC3C4-6B44-43C6-A7FE-6DA1827692A5}" name="Selected rep" cacheId="1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M15:M1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5">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D5B5DC-8D17-4A5B-B918-7576B2DD9F40}" name="repspivot" cacheId="1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H3:J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DF7230-F912-4FCB-8D80-DDA18A74AF1B}" name="PivotTable5" cacheId="1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G29:J3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BE5589-8B5F-405B-85D4-53A8DD57DAD9}" name="weekday trend" cacheId="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F17:G25"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B321C8-EA6F-4B62-A7C4-406D5F62DBA5}" name="Summary Pivot" cacheId="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F250F2-CE5C-4369-A363-06B04CFAC7B7}" name="rep pivot" cacheId="1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2B1BBC-49D5-4522-9AB6-D2BBF98B8440}" name="rep amount" cacheId="1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1">
  <location ref="A44:G63"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18D2FFE-F698-451F-8AC8-55355E4B9268}" name="rep satisfaction" cacheId="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35:B41"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4511D5-0E25-472D-9ECB-D594553FE51B}" name="monthly trend" cacheId="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7:C30"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A person in a suit and tie
Description automatically generated</v>
  </rv>
  <rv s="0">
    <v>1</v>
    <v>5</v>
    <v>A person in a skirt and a cardigan
Description automatically generated</v>
  </rv>
  <rv s="0">
    <v>0</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1FF1132-B291-4BA2-8720-FAB25F4C4309}" sourceName="[calls].[Representative]">
  <pivotTables>
    <pivotTable tabId="6" name="rep pivot"/>
    <pivotTable tabId="6" name="monthly trend"/>
    <pivotTable tabId="6" name="weekday trend"/>
    <pivotTable tabId="6" name="Selected rep"/>
    <pivotTable tabId="6" name="rep satisfaction"/>
  </pivotTables>
  <data>
    <olap pivotCacheId="167846187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2547BBA-4A61-42F5-9225-FBED5E700B82}" cache="Slicer_Representative" caption="Representative" level="1" style="SlicerStyleLight6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7F93-B32C-413F-A85C-5D060209F753}">
  <dimension ref="A3:P63"/>
  <sheetViews>
    <sheetView zoomScale="80" zoomScaleNormal="80" workbookViewId="0">
      <selection activeCell="S23" sqref="S23"/>
    </sheetView>
  </sheetViews>
  <sheetFormatPr defaultRowHeight="15" x14ac:dyDescent="0.25"/>
  <cols>
    <col min="1" max="1" width="13.375" bestFit="1" customWidth="1"/>
    <col min="2" max="2" width="10.125" bestFit="1" customWidth="1"/>
    <col min="3" max="3" width="11.125" bestFit="1" customWidth="1"/>
    <col min="4" max="4" width="9.875" bestFit="1" customWidth="1"/>
    <col min="5" max="5" width="7.625" bestFit="1" customWidth="1"/>
    <col min="6" max="6" width="13.375" bestFit="1" customWidth="1"/>
    <col min="7" max="7" width="10.125" bestFit="1" customWidth="1"/>
    <col min="8" max="8" width="16.75" bestFit="1" customWidth="1"/>
    <col min="9" max="9" width="5.5" bestFit="1" customWidth="1"/>
    <col min="10" max="10" width="11.125" bestFit="1" customWidth="1"/>
    <col min="11" max="12" width="16.75" bestFit="1" customWidth="1"/>
    <col min="13" max="13" width="13.375" bestFit="1" customWidth="1"/>
    <col min="14" max="288" width="16.75" bestFit="1" customWidth="1"/>
    <col min="289" max="289" width="11.125" bestFit="1" customWidth="1"/>
  </cols>
  <sheetData>
    <row r="3" spans="1:16" x14ac:dyDescent="0.25">
      <c r="A3" t="s">
        <v>1042</v>
      </c>
      <c r="B3" t="s">
        <v>1043</v>
      </c>
      <c r="C3" t="s">
        <v>1044</v>
      </c>
      <c r="D3" t="s">
        <v>1045</v>
      </c>
      <c r="E3" t="s">
        <v>1046</v>
      </c>
      <c r="H3" s="24" t="s">
        <v>1061</v>
      </c>
      <c r="I3" t="s">
        <v>1042</v>
      </c>
      <c r="J3" t="s">
        <v>1043</v>
      </c>
      <c r="L3" t="s">
        <v>1070</v>
      </c>
      <c r="O3" t="s">
        <v>1076</v>
      </c>
      <c r="P3" t="str">
        <f>Pivots!M16</f>
        <v>R02</v>
      </c>
    </row>
    <row r="4" spans="1:16" x14ac:dyDescent="0.25">
      <c r="A4" s="21">
        <v>1000</v>
      </c>
      <c r="B4" s="22">
        <v>96623</v>
      </c>
      <c r="C4" s="21">
        <v>89850</v>
      </c>
      <c r="D4" s="23">
        <v>3.8854000000000033</v>
      </c>
      <c r="E4" s="21">
        <v>307</v>
      </c>
      <c r="H4" s="25" t="s">
        <v>11</v>
      </c>
      <c r="I4" s="21">
        <v>189</v>
      </c>
      <c r="J4" s="22">
        <v>18415</v>
      </c>
    </row>
    <row r="5" spans="1:16" x14ac:dyDescent="0.25">
      <c r="H5" s="25" t="s">
        <v>9</v>
      </c>
      <c r="I5" s="21">
        <v>218</v>
      </c>
      <c r="J5" s="22">
        <v>20581</v>
      </c>
      <c r="L5" t="s">
        <v>1071</v>
      </c>
      <c r="M5" t="s">
        <v>1072</v>
      </c>
      <c r="N5" t="s">
        <v>1073</v>
      </c>
      <c r="O5" t="s">
        <v>1074</v>
      </c>
      <c r="P5" t="s">
        <v>1075</v>
      </c>
    </row>
    <row r="6" spans="1:16" x14ac:dyDescent="0.25">
      <c r="H6" s="25" t="s">
        <v>6</v>
      </c>
      <c r="I6" s="21">
        <v>207</v>
      </c>
      <c r="J6" s="22">
        <v>20872</v>
      </c>
      <c r="L6" t="str" cm="1">
        <f t="array" ref="L6:N10">H4:J8</f>
        <v>R01</v>
      </c>
      <c r="M6">
        <v>189</v>
      </c>
      <c r="N6" s="26">
        <v>18415</v>
      </c>
      <c r="O6" t="e">
        <f>IF(L6=$P$3,M6,NA())</f>
        <v>#N/A</v>
      </c>
      <c r="P6" t="e">
        <f>IF(L6=$P$3,N6,NA())</f>
        <v>#N/A</v>
      </c>
    </row>
    <row r="7" spans="1:16" x14ac:dyDescent="0.25">
      <c r="H7" s="25" t="s">
        <v>13</v>
      </c>
      <c r="I7" s="21">
        <v>186</v>
      </c>
      <c r="J7" s="22">
        <v>16651</v>
      </c>
      <c r="L7" t="str">
        <v>R02</v>
      </c>
      <c r="M7">
        <v>218</v>
      </c>
      <c r="N7" s="26">
        <v>20581</v>
      </c>
      <c r="O7">
        <f t="shared" ref="O7:O10" si="0">IF(L7=$P$3,M7,NA())</f>
        <v>218</v>
      </c>
      <c r="P7">
        <f t="shared" ref="P7:P10" si="1">IF(L7=$P$3,N7,NA())</f>
        <v>20581</v>
      </c>
    </row>
    <row r="8" spans="1:16" x14ac:dyDescent="0.25">
      <c r="H8" s="25" t="s">
        <v>10</v>
      </c>
      <c r="I8" s="21">
        <v>200</v>
      </c>
      <c r="J8" s="22">
        <v>20104</v>
      </c>
      <c r="L8" t="str">
        <v>R03</v>
      </c>
      <c r="M8">
        <v>207</v>
      </c>
      <c r="N8" s="26">
        <v>20872</v>
      </c>
      <c r="O8" t="e">
        <f t="shared" si="0"/>
        <v>#N/A</v>
      </c>
      <c r="P8" t="e">
        <f t="shared" si="1"/>
        <v>#N/A</v>
      </c>
    </row>
    <row r="9" spans="1:16" x14ac:dyDescent="0.25">
      <c r="H9" s="25" t="s">
        <v>1048</v>
      </c>
      <c r="I9" s="21">
        <v>1000</v>
      </c>
      <c r="J9" s="22">
        <v>96623</v>
      </c>
      <c r="L9" t="str">
        <v>R04</v>
      </c>
      <c r="M9">
        <v>186</v>
      </c>
      <c r="N9" s="26">
        <v>16651</v>
      </c>
      <c r="O9" t="e">
        <f t="shared" si="0"/>
        <v>#N/A</v>
      </c>
      <c r="P9" t="e">
        <f t="shared" si="1"/>
        <v>#N/A</v>
      </c>
    </row>
    <row r="10" spans="1:16" x14ac:dyDescent="0.25">
      <c r="L10" t="str">
        <v>R05</v>
      </c>
      <c r="M10">
        <v>200</v>
      </c>
      <c r="N10" s="26">
        <v>20104</v>
      </c>
      <c r="O10" t="e">
        <f t="shared" si="0"/>
        <v>#N/A</v>
      </c>
      <c r="P10" t="e">
        <f t="shared" si="1"/>
        <v>#N/A</v>
      </c>
    </row>
    <row r="11" spans="1:16" x14ac:dyDescent="0.25">
      <c r="A11" t="s">
        <v>1042</v>
      </c>
      <c r="B11" t="s">
        <v>1043</v>
      </c>
      <c r="C11" t="s">
        <v>1044</v>
      </c>
      <c r="D11" t="s">
        <v>1045</v>
      </c>
      <c r="E11" t="s">
        <v>1046</v>
      </c>
    </row>
    <row r="12" spans="1:16" x14ac:dyDescent="0.25">
      <c r="A12" s="21">
        <v>218</v>
      </c>
      <c r="B12" s="22">
        <v>20581</v>
      </c>
      <c r="C12" s="21">
        <v>19300</v>
      </c>
      <c r="D12" s="23">
        <v>3.8706422018348627</v>
      </c>
      <c r="E12" s="21">
        <v>74</v>
      </c>
    </row>
    <row r="15" spans="1:16" x14ac:dyDescent="0.25">
      <c r="M15" s="24" t="s">
        <v>1061</v>
      </c>
      <c r="O15" t="s">
        <v>1078</v>
      </c>
    </row>
    <row r="16" spans="1:16" x14ac:dyDescent="0.25">
      <c r="M16" s="27" t="s">
        <v>9</v>
      </c>
    </row>
    <row r="17" spans="1:16" x14ac:dyDescent="0.25">
      <c r="A17" s="24" t="s">
        <v>1061</v>
      </c>
      <c r="B17" t="s">
        <v>1042</v>
      </c>
      <c r="C17" t="s">
        <v>1062</v>
      </c>
      <c r="F17" s="24" t="s">
        <v>1061</v>
      </c>
      <c r="G17" t="s">
        <v>1042</v>
      </c>
      <c r="O17" t="s">
        <v>1079</v>
      </c>
      <c r="P17" s="40">
        <f>GETPIVOTDATA("[Measures].[Call Count]",$A$11)/GETPIVOTDATA("[Measures].[Call Count]",$A$3)</f>
        <v>0.218</v>
      </c>
    </row>
    <row r="18" spans="1:16" x14ac:dyDescent="0.25">
      <c r="A18" s="25" t="s">
        <v>1049</v>
      </c>
      <c r="B18" s="21">
        <v>19</v>
      </c>
      <c r="C18" s="21">
        <v>19</v>
      </c>
      <c r="F18" s="25" t="s">
        <v>1066</v>
      </c>
      <c r="G18" s="21">
        <v>28</v>
      </c>
      <c r="O18" t="s">
        <v>1072</v>
      </c>
      <c r="P18">
        <f>_xlfn.XLOOKUP(M16,L6:L10,M6:M10)</f>
        <v>218</v>
      </c>
    </row>
    <row r="19" spans="1:16" x14ac:dyDescent="0.25">
      <c r="A19" s="25" t="s">
        <v>1050</v>
      </c>
      <c r="B19" s="21">
        <v>10</v>
      </c>
      <c r="C19" s="21">
        <v>10</v>
      </c>
      <c r="F19" s="25" t="s">
        <v>1064</v>
      </c>
      <c r="G19" s="21">
        <v>24</v>
      </c>
      <c r="O19" t="s">
        <v>1073</v>
      </c>
      <c r="P19">
        <f>_xlfn.XLOOKUP(M16,L6:L10,N6:N10)</f>
        <v>20581</v>
      </c>
    </row>
    <row r="20" spans="1:16" x14ac:dyDescent="0.25">
      <c r="A20" s="25" t="s">
        <v>1051</v>
      </c>
      <c r="B20" s="21">
        <v>40</v>
      </c>
      <c r="C20" s="21">
        <v>40</v>
      </c>
      <c r="F20" s="25" t="s">
        <v>1068</v>
      </c>
      <c r="G20" s="21">
        <v>44</v>
      </c>
    </row>
    <row r="21" spans="1:16" x14ac:dyDescent="0.25">
      <c r="A21" s="25" t="s">
        <v>1052</v>
      </c>
      <c r="B21" s="21">
        <v>40</v>
      </c>
      <c r="C21" s="21">
        <v>40</v>
      </c>
      <c r="F21" s="25" t="s">
        <v>1069</v>
      </c>
      <c r="G21" s="21">
        <v>36</v>
      </c>
      <c r="O21" t="s">
        <v>1080</v>
      </c>
      <c r="P21">
        <f>_xlfn.RANK.AVG(P18,M6:M10)</f>
        <v>1</v>
      </c>
    </row>
    <row r="22" spans="1:16" x14ac:dyDescent="0.25">
      <c r="A22" s="25" t="s">
        <v>1053</v>
      </c>
      <c r="B22" s="21">
        <v>13</v>
      </c>
      <c r="C22" s="21">
        <v>13</v>
      </c>
      <c r="F22" s="25" t="s">
        <v>1067</v>
      </c>
      <c r="G22" s="21">
        <v>33</v>
      </c>
      <c r="O22" t="s">
        <v>1081</v>
      </c>
      <c r="P22">
        <f>_xlfn.RANK.AVG(P19,N6:N10)</f>
        <v>2</v>
      </c>
    </row>
    <row r="23" spans="1:16" x14ac:dyDescent="0.25">
      <c r="A23" s="25" t="s">
        <v>1054</v>
      </c>
      <c r="B23" s="21">
        <v>12</v>
      </c>
      <c r="C23" s="21">
        <v>12</v>
      </c>
      <c r="F23" s="25" t="s">
        <v>1063</v>
      </c>
      <c r="G23" s="21">
        <v>29</v>
      </c>
    </row>
    <row r="24" spans="1:16" x14ac:dyDescent="0.25">
      <c r="A24" s="25" t="s">
        <v>1055</v>
      </c>
      <c r="B24" s="21">
        <v>9</v>
      </c>
      <c r="C24" s="21">
        <v>9</v>
      </c>
      <c r="F24" s="25" t="s">
        <v>1065</v>
      </c>
      <c r="G24" s="21">
        <v>24</v>
      </c>
    </row>
    <row r="25" spans="1:16" x14ac:dyDescent="0.25">
      <c r="A25" s="25" t="s">
        <v>1056</v>
      </c>
      <c r="B25" s="21">
        <v>13</v>
      </c>
      <c r="C25" s="21">
        <v>13</v>
      </c>
      <c r="F25" s="25" t="s">
        <v>1048</v>
      </c>
      <c r="G25" s="21">
        <v>218</v>
      </c>
      <c r="O25" t="s">
        <v>1082</v>
      </c>
    </row>
    <row r="26" spans="1:16" x14ac:dyDescent="0.25">
      <c r="A26" s="25" t="s">
        <v>1057</v>
      </c>
      <c r="B26" s="21">
        <v>18</v>
      </c>
      <c r="C26" s="21">
        <v>18</v>
      </c>
      <c r="P26" t="str">
        <f>"% of calls:"&amp;TEXT(P17,"0%")</f>
        <v>% of calls:22%</v>
      </c>
    </row>
    <row r="27" spans="1:16" x14ac:dyDescent="0.25">
      <c r="A27" s="25" t="s">
        <v>1058</v>
      </c>
      <c r="B27" s="21">
        <v>21</v>
      </c>
      <c r="C27" s="21">
        <v>21</v>
      </c>
      <c r="P27" t="str">
        <f>IF(COUNTA(M16:M20)&gt;1,"","Call Rank:"&amp;P21)</f>
        <v>Call Rank:1</v>
      </c>
    </row>
    <row r="28" spans="1:16" x14ac:dyDescent="0.25">
      <c r="A28" s="25" t="s">
        <v>1059</v>
      </c>
      <c r="B28" s="21">
        <v>14</v>
      </c>
      <c r="C28" s="21">
        <v>14</v>
      </c>
      <c r="P28" t="str">
        <f>IF(COUNTA(M16:M20)&gt;1,"","Amount Rank:"&amp;P22)</f>
        <v>Amount Rank:2</v>
      </c>
    </row>
    <row r="29" spans="1:16" x14ac:dyDescent="0.25">
      <c r="A29" s="25" t="s">
        <v>1060</v>
      </c>
      <c r="B29" s="21">
        <v>9</v>
      </c>
      <c r="C29" s="21">
        <v>9</v>
      </c>
      <c r="G29" s="24" t="s">
        <v>1042</v>
      </c>
      <c r="H29" s="24" t="s">
        <v>1047</v>
      </c>
      <c r="O29" t="s">
        <v>1083</v>
      </c>
      <c r="P29" t="e" vm="1">
        <f>IF(COUNTA(M16:M20)&gt;1,"",_xlfn.XLOOKUP(M16,Assets!E3:E7,Assets!F3:F7))</f>
        <v>#VALUE!</v>
      </c>
    </row>
    <row r="30" spans="1:16" x14ac:dyDescent="0.25">
      <c r="A30" s="25" t="s">
        <v>1048</v>
      </c>
      <c r="B30" s="21">
        <v>218</v>
      </c>
      <c r="C30" s="21">
        <v>218</v>
      </c>
      <c r="G30" s="24" t="s">
        <v>1061</v>
      </c>
      <c r="H30" t="s">
        <v>999</v>
      </c>
      <c r="I30" t="s">
        <v>998</v>
      </c>
      <c r="J30" t="s">
        <v>1048</v>
      </c>
    </row>
    <row r="31" spans="1:16" x14ac:dyDescent="0.25">
      <c r="G31" s="25" t="s">
        <v>1002</v>
      </c>
      <c r="H31" s="21">
        <v>144</v>
      </c>
      <c r="I31" s="21">
        <v>132</v>
      </c>
      <c r="J31" s="21">
        <v>276</v>
      </c>
    </row>
    <row r="32" spans="1:16" x14ac:dyDescent="0.25">
      <c r="G32" s="25" t="s">
        <v>1001</v>
      </c>
      <c r="H32" s="21">
        <v>326</v>
      </c>
      <c r="I32" s="21">
        <v>63</v>
      </c>
      <c r="J32" s="21">
        <v>389</v>
      </c>
    </row>
    <row r="33" spans="1:10" x14ac:dyDescent="0.25">
      <c r="G33" s="25" t="s">
        <v>1000</v>
      </c>
      <c r="H33" s="21">
        <v>129</v>
      </c>
      <c r="I33" s="21">
        <v>206</v>
      </c>
      <c r="J33" s="21">
        <v>335</v>
      </c>
    </row>
    <row r="34" spans="1:10" x14ac:dyDescent="0.25">
      <c r="G34" s="25" t="s">
        <v>1048</v>
      </c>
      <c r="H34" s="21">
        <v>599</v>
      </c>
      <c r="I34" s="21">
        <v>401</v>
      </c>
      <c r="J34" s="21">
        <v>1000</v>
      </c>
    </row>
    <row r="35" spans="1:10" x14ac:dyDescent="0.25">
      <c r="A35" s="24" t="s">
        <v>1061</v>
      </c>
      <c r="B35" t="s">
        <v>1042</v>
      </c>
    </row>
    <row r="36" spans="1:10" x14ac:dyDescent="0.25">
      <c r="A36" s="25">
        <v>1</v>
      </c>
      <c r="B36" s="21">
        <v>3</v>
      </c>
    </row>
    <row r="37" spans="1:10" x14ac:dyDescent="0.25">
      <c r="A37" s="25">
        <v>2</v>
      </c>
      <c r="B37" s="21">
        <v>19</v>
      </c>
    </row>
    <row r="38" spans="1:10" x14ac:dyDescent="0.25">
      <c r="A38" s="25">
        <v>3</v>
      </c>
      <c r="B38" s="21">
        <v>35</v>
      </c>
    </row>
    <row r="39" spans="1:10" x14ac:dyDescent="0.25">
      <c r="A39" s="25">
        <v>4</v>
      </c>
      <c r="B39" s="21">
        <v>87</v>
      </c>
    </row>
    <row r="40" spans="1:10" x14ac:dyDescent="0.25">
      <c r="A40" s="25">
        <v>5</v>
      </c>
      <c r="B40" s="21">
        <v>74</v>
      </c>
    </row>
    <row r="41" spans="1:10" x14ac:dyDescent="0.25">
      <c r="A41" s="25" t="s">
        <v>1048</v>
      </c>
      <c r="B41" s="21">
        <v>218</v>
      </c>
    </row>
    <row r="44" spans="1:10" x14ac:dyDescent="0.25">
      <c r="A44" s="24" t="s">
        <v>1043</v>
      </c>
      <c r="B44" s="24" t="s">
        <v>1047</v>
      </c>
    </row>
    <row r="45" spans="1:10" x14ac:dyDescent="0.25">
      <c r="A45" s="24" t="s">
        <v>1061</v>
      </c>
      <c r="B45" t="s">
        <v>11</v>
      </c>
      <c r="C45" t="s">
        <v>9</v>
      </c>
      <c r="D45" t="s">
        <v>6</v>
      </c>
      <c r="E45" t="s">
        <v>13</v>
      </c>
      <c r="F45" t="s">
        <v>10</v>
      </c>
      <c r="G45" t="s">
        <v>1048</v>
      </c>
    </row>
    <row r="46" spans="1:10" x14ac:dyDescent="0.25">
      <c r="A46" s="25" t="s">
        <v>1002</v>
      </c>
    </row>
    <row r="47" spans="1:10" x14ac:dyDescent="0.25">
      <c r="A47" s="28" t="s">
        <v>20</v>
      </c>
      <c r="B47" s="22">
        <v>891</v>
      </c>
      <c r="C47" s="22">
        <v>1332</v>
      </c>
      <c r="D47" s="22">
        <v>1282</v>
      </c>
      <c r="E47" s="22">
        <v>739</v>
      </c>
      <c r="F47" s="22">
        <v>560</v>
      </c>
      <c r="G47" s="22">
        <v>4804</v>
      </c>
    </row>
    <row r="48" spans="1:10" x14ac:dyDescent="0.25">
      <c r="A48" s="28" t="s">
        <v>12</v>
      </c>
      <c r="B48" s="22">
        <v>1991</v>
      </c>
      <c r="C48" s="22">
        <v>1886</v>
      </c>
      <c r="D48" s="22">
        <v>1206</v>
      </c>
      <c r="E48" s="22">
        <v>884</v>
      </c>
      <c r="F48" s="22">
        <v>1722</v>
      </c>
      <c r="G48" s="22">
        <v>7689</v>
      </c>
    </row>
    <row r="49" spans="1:7" x14ac:dyDescent="0.25">
      <c r="A49" s="28" t="s">
        <v>8</v>
      </c>
      <c r="B49" s="22">
        <v>1163</v>
      </c>
      <c r="C49" s="22">
        <v>1180</v>
      </c>
      <c r="D49" s="22">
        <v>1616</v>
      </c>
      <c r="E49" s="22">
        <v>1043</v>
      </c>
      <c r="F49" s="22">
        <v>1747</v>
      </c>
      <c r="G49" s="22">
        <v>6749</v>
      </c>
    </row>
    <row r="50" spans="1:7" x14ac:dyDescent="0.25">
      <c r="A50" s="28" t="s">
        <v>16</v>
      </c>
      <c r="B50" s="22">
        <v>1438</v>
      </c>
      <c r="C50" s="22">
        <v>1616</v>
      </c>
      <c r="D50" s="22">
        <v>866</v>
      </c>
      <c r="E50" s="22">
        <v>829</v>
      </c>
      <c r="F50" s="22">
        <v>2070</v>
      </c>
      <c r="G50" s="22">
        <v>6819</v>
      </c>
    </row>
    <row r="51" spans="1:7" x14ac:dyDescent="0.25">
      <c r="A51" s="25" t="s">
        <v>1001</v>
      </c>
    </row>
    <row r="52" spans="1:7" x14ac:dyDescent="0.25">
      <c r="A52" s="28" t="s">
        <v>24</v>
      </c>
      <c r="B52" s="22">
        <v>1233</v>
      </c>
      <c r="C52" s="22">
        <v>223</v>
      </c>
      <c r="D52" s="22">
        <v>1680</v>
      </c>
      <c r="E52" s="22">
        <v>990</v>
      </c>
      <c r="F52" s="22">
        <v>1508</v>
      </c>
      <c r="G52" s="22">
        <v>5634</v>
      </c>
    </row>
    <row r="53" spans="1:7" x14ac:dyDescent="0.25">
      <c r="A53" s="28" t="s">
        <v>15</v>
      </c>
      <c r="B53" s="22">
        <v>1598</v>
      </c>
      <c r="C53" s="22">
        <v>1907</v>
      </c>
      <c r="D53" s="22">
        <v>869</v>
      </c>
      <c r="E53" s="22">
        <v>1426</v>
      </c>
      <c r="F53" s="22">
        <v>1416</v>
      </c>
      <c r="G53" s="22">
        <v>7216</v>
      </c>
    </row>
    <row r="54" spans="1:7" x14ac:dyDescent="0.25">
      <c r="A54" s="28" t="s">
        <v>5</v>
      </c>
      <c r="B54" s="22">
        <v>900</v>
      </c>
      <c r="C54" s="22">
        <v>1016</v>
      </c>
      <c r="D54" s="22">
        <v>960</v>
      </c>
      <c r="E54" s="22">
        <v>940</v>
      </c>
      <c r="F54" s="22">
        <v>1193</v>
      </c>
      <c r="G54" s="22">
        <v>5009</v>
      </c>
    </row>
    <row r="55" spans="1:7" x14ac:dyDescent="0.25">
      <c r="A55" s="28" t="s">
        <v>18</v>
      </c>
      <c r="B55" s="22">
        <v>900</v>
      </c>
      <c r="C55" s="22">
        <v>1470</v>
      </c>
      <c r="D55" s="22">
        <v>1617</v>
      </c>
      <c r="E55" s="22">
        <v>1314</v>
      </c>
      <c r="F55" s="22">
        <v>941</v>
      </c>
      <c r="G55" s="22">
        <v>6242</v>
      </c>
    </row>
    <row r="56" spans="1:7" x14ac:dyDescent="0.25">
      <c r="A56" s="28" t="s">
        <v>14</v>
      </c>
      <c r="B56" s="22">
        <v>1255</v>
      </c>
      <c r="C56" s="22">
        <v>516</v>
      </c>
      <c r="D56" s="22">
        <v>1874</v>
      </c>
      <c r="E56" s="22">
        <v>1863</v>
      </c>
      <c r="F56" s="22">
        <v>1722</v>
      </c>
      <c r="G56" s="22">
        <v>7230</v>
      </c>
    </row>
    <row r="57" spans="1:7" x14ac:dyDescent="0.25">
      <c r="A57" s="28" t="s">
        <v>19</v>
      </c>
      <c r="B57" s="22">
        <v>1138</v>
      </c>
      <c r="C57" s="22">
        <v>1898</v>
      </c>
      <c r="D57" s="22">
        <v>1482</v>
      </c>
      <c r="E57" s="22">
        <v>846</v>
      </c>
      <c r="F57" s="22">
        <v>1154</v>
      </c>
      <c r="G57" s="22">
        <v>6518</v>
      </c>
    </row>
    <row r="58" spans="1:7" x14ac:dyDescent="0.25">
      <c r="A58" s="25" t="s">
        <v>1000</v>
      </c>
    </row>
    <row r="59" spans="1:7" x14ac:dyDescent="0.25">
      <c r="A59" s="28" t="s">
        <v>17</v>
      </c>
      <c r="B59" s="22">
        <v>1655</v>
      </c>
      <c r="C59" s="22">
        <v>805</v>
      </c>
      <c r="D59" s="22">
        <v>2263</v>
      </c>
      <c r="E59" s="22">
        <v>987</v>
      </c>
      <c r="F59" s="22">
        <v>1075</v>
      </c>
      <c r="G59" s="22">
        <v>6785</v>
      </c>
    </row>
    <row r="60" spans="1:7" x14ac:dyDescent="0.25">
      <c r="A60" s="28" t="s">
        <v>23</v>
      </c>
      <c r="B60" s="22">
        <v>1104</v>
      </c>
      <c r="C60" s="22">
        <v>2280</v>
      </c>
      <c r="D60" s="22">
        <v>1445</v>
      </c>
      <c r="E60" s="22">
        <v>1722</v>
      </c>
      <c r="F60" s="22">
        <v>1196</v>
      </c>
      <c r="G60" s="22">
        <v>7747</v>
      </c>
    </row>
    <row r="61" spans="1:7" x14ac:dyDescent="0.25">
      <c r="A61" s="28" t="s">
        <v>7</v>
      </c>
      <c r="B61" s="22">
        <v>372</v>
      </c>
      <c r="C61" s="22">
        <v>1818</v>
      </c>
      <c r="D61" s="22">
        <v>1346</v>
      </c>
      <c r="E61" s="22">
        <v>1156</v>
      </c>
      <c r="F61" s="22">
        <v>1484</v>
      </c>
      <c r="G61" s="22">
        <v>6176</v>
      </c>
    </row>
    <row r="62" spans="1:7" x14ac:dyDescent="0.25">
      <c r="A62" s="28" t="s">
        <v>22</v>
      </c>
      <c r="B62" s="22">
        <v>1415</v>
      </c>
      <c r="C62" s="22">
        <v>1271</v>
      </c>
      <c r="D62" s="22">
        <v>1214</v>
      </c>
      <c r="E62" s="22">
        <v>1135</v>
      </c>
      <c r="F62" s="22">
        <v>1566</v>
      </c>
      <c r="G62" s="22">
        <v>6601</v>
      </c>
    </row>
    <row r="63" spans="1:7" x14ac:dyDescent="0.25">
      <c r="A63" s="28" t="s">
        <v>21</v>
      </c>
      <c r="B63" s="22">
        <v>1362</v>
      </c>
      <c r="C63" s="22">
        <v>1363</v>
      </c>
      <c r="D63" s="22">
        <v>1152</v>
      </c>
      <c r="E63" s="22">
        <v>777</v>
      </c>
      <c r="F63" s="22">
        <v>750</v>
      </c>
      <c r="G63" s="22">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90" zoomScaleNormal="90" workbookViewId="0">
      <selection activeCell="H4" sqref="H4"/>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1CB54-292E-4AFA-8F43-D6072DE8D77E}">
  <dimension ref="A1:AP186"/>
  <sheetViews>
    <sheetView tabSelected="1" zoomScale="60" zoomScaleNormal="60" workbookViewId="0">
      <selection activeCell="X11" sqref="X11"/>
    </sheetView>
  </sheetViews>
  <sheetFormatPr defaultRowHeight="15" x14ac:dyDescent="0.25"/>
  <cols>
    <col min="1" max="1" width="2.875" customWidth="1"/>
    <col min="2" max="2" width="5.5" customWidth="1"/>
    <col min="15" max="15" width="12" customWidth="1"/>
  </cols>
  <sheetData>
    <row r="1" spans="1:42" ht="33" customHeight="1" x14ac:dyDescent="0.25">
      <c r="A1" s="20"/>
      <c r="B1" s="20"/>
      <c r="C1" s="41" t="s">
        <v>1084</v>
      </c>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row>
    <row r="2" spans="1:42"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row>
    <row r="3" spans="1:42"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row>
    <row r="4" spans="1:4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row>
    <row r="5" spans="1:42"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row>
    <row r="6" spans="1:42"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row>
    <row r="8" spans="1:42"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row>
    <row r="11" spans="1:42"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row>
    <row r="13" spans="1:42"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5">
      <c r="A15" s="20"/>
      <c r="B15" s="20"/>
      <c r="C15" s="20"/>
      <c r="D15" s="20"/>
      <c r="E15" s="20"/>
      <c r="F15" s="20"/>
      <c r="G15" s="20"/>
      <c r="H15" s="20"/>
      <c r="I15" s="20"/>
      <c r="J15" s="20"/>
      <c r="K15" s="20"/>
      <c r="L15" s="20"/>
      <c r="M15" s="20"/>
      <c r="N15" s="20"/>
      <c r="O15" s="29"/>
      <c r="P15" s="37" t="str" cm="1">
        <f t="array" ref="P15:T15">Pivots!B45:F45</f>
        <v>R01</v>
      </c>
      <c r="Q15" s="37" t="str">
        <v>R02</v>
      </c>
      <c r="R15" s="37" t="str">
        <v>R03</v>
      </c>
      <c r="S15" s="37" t="str">
        <v>R04</v>
      </c>
      <c r="T15" s="37" t="str">
        <v>R05</v>
      </c>
      <c r="U15" s="38" t="s">
        <v>1077</v>
      </c>
      <c r="V15" s="20"/>
      <c r="W15" s="20"/>
      <c r="X15" s="20"/>
      <c r="Y15" s="20"/>
      <c r="Z15" s="20"/>
      <c r="AA15" s="20"/>
      <c r="AB15" s="20"/>
      <c r="AC15" s="20"/>
      <c r="AD15" s="20"/>
      <c r="AE15" s="20"/>
      <c r="AF15" s="20"/>
      <c r="AG15" s="20"/>
      <c r="AH15" s="20"/>
      <c r="AI15" s="20"/>
      <c r="AJ15" s="20"/>
      <c r="AK15" s="20"/>
      <c r="AL15" s="20"/>
      <c r="AM15" s="20"/>
      <c r="AN15" s="20"/>
      <c r="AO15" s="20"/>
      <c r="AP15" s="20"/>
    </row>
    <row r="16" spans="1:42" x14ac:dyDescent="0.25">
      <c r="A16" s="20"/>
      <c r="B16" s="20"/>
      <c r="C16" s="20"/>
      <c r="D16" s="20"/>
      <c r="E16" s="20"/>
      <c r="F16" s="20"/>
      <c r="G16" s="20"/>
      <c r="H16" s="20"/>
      <c r="I16" s="20"/>
      <c r="J16" s="20"/>
      <c r="K16" s="20"/>
      <c r="L16" s="20"/>
      <c r="M16" s="20"/>
      <c r="N16" s="20"/>
      <c r="O16" s="39" t="str" cm="1">
        <f t="array" ref="O16:U33">IF(Pivots!A46:G63="","",Pivots!A46:G63)</f>
        <v>Cincinnati</v>
      </c>
      <c r="P16" s="30" t="str">
        <v/>
      </c>
      <c r="Q16" s="30" t="str">
        <v/>
      </c>
      <c r="R16" s="30" t="str">
        <v/>
      </c>
      <c r="S16" s="30" t="str">
        <v/>
      </c>
      <c r="T16" s="30" t="str">
        <v/>
      </c>
      <c r="U16" s="31" t="str">
        <v/>
      </c>
      <c r="V16" s="20"/>
      <c r="W16" s="20"/>
      <c r="X16" s="20"/>
      <c r="Y16" s="20"/>
      <c r="Z16" s="20"/>
      <c r="AA16" s="20"/>
      <c r="AB16" s="20"/>
      <c r="AC16" s="20"/>
      <c r="AD16" s="20"/>
      <c r="AE16" s="20"/>
      <c r="AF16" s="20"/>
      <c r="AG16" s="20"/>
      <c r="AH16" s="20"/>
      <c r="AI16" s="20"/>
      <c r="AJ16" s="20"/>
      <c r="AK16" s="20"/>
      <c r="AL16" s="20"/>
      <c r="AM16" s="20"/>
      <c r="AN16" s="20"/>
      <c r="AO16" s="20"/>
      <c r="AP16" s="20"/>
    </row>
    <row r="17" spans="1:42" x14ac:dyDescent="0.25">
      <c r="A17" s="20"/>
      <c r="B17" s="20"/>
      <c r="C17" s="20"/>
      <c r="D17" s="20"/>
      <c r="E17" s="20"/>
      <c r="F17" s="20"/>
      <c r="G17" s="20"/>
      <c r="H17" s="20"/>
      <c r="I17" s="20"/>
      <c r="J17" s="20"/>
      <c r="K17" s="20"/>
      <c r="L17" s="20"/>
      <c r="M17" s="20"/>
      <c r="N17" s="20"/>
      <c r="O17" s="32" t="str">
        <v>C0003</v>
      </c>
      <c r="P17" s="30">
        <v>891</v>
      </c>
      <c r="Q17" s="30">
        <v>1332</v>
      </c>
      <c r="R17" s="30">
        <v>1282</v>
      </c>
      <c r="S17" s="30">
        <v>739</v>
      </c>
      <c r="T17" s="30">
        <v>560</v>
      </c>
      <c r="U17" s="33">
        <v>4804</v>
      </c>
      <c r="V17" s="20"/>
      <c r="W17" s="20"/>
      <c r="X17" s="20"/>
      <c r="Y17" s="20"/>
      <c r="Z17" s="20"/>
      <c r="AA17" s="20"/>
      <c r="AB17" s="20"/>
      <c r="AC17" s="20"/>
      <c r="AD17" s="20"/>
      <c r="AE17" s="20"/>
      <c r="AF17" s="20"/>
      <c r="AG17" s="20"/>
      <c r="AH17" s="20"/>
      <c r="AI17" s="20"/>
      <c r="AJ17" s="20"/>
      <c r="AK17" s="20"/>
      <c r="AL17" s="20"/>
      <c r="AM17" s="20"/>
      <c r="AN17" s="20"/>
      <c r="AO17" s="20"/>
      <c r="AP17" s="20"/>
    </row>
    <row r="18" spans="1:42" x14ac:dyDescent="0.25">
      <c r="A18" s="20"/>
      <c r="B18" s="20"/>
      <c r="C18" s="20"/>
      <c r="D18" s="20"/>
      <c r="E18" s="20"/>
      <c r="F18" s="20"/>
      <c r="G18" s="20"/>
      <c r="H18" s="20"/>
      <c r="I18" s="20"/>
      <c r="J18" s="20"/>
      <c r="K18" s="20"/>
      <c r="L18" s="20"/>
      <c r="M18" s="20"/>
      <c r="N18" s="20"/>
      <c r="O18" s="32" t="str">
        <v>C0004</v>
      </c>
      <c r="P18" s="30">
        <v>1991</v>
      </c>
      <c r="Q18" s="30">
        <v>1886</v>
      </c>
      <c r="R18" s="30">
        <v>1206</v>
      </c>
      <c r="S18" s="30">
        <v>884</v>
      </c>
      <c r="T18" s="30">
        <v>1722</v>
      </c>
      <c r="U18" s="33">
        <v>7689</v>
      </c>
      <c r="V18" s="20"/>
      <c r="W18" s="20"/>
      <c r="X18" s="20"/>
      <c r="Y18" s="20"/>
      <c r="Z18" s="20"/>
      <c r="AA18" s="20"/>
      <c r="AB18" s="20"/>
      <c r="AC18" s="20"/>
      <c r="AD18" s="20"/>
      <c r="AE18" s="20"/>
      <c r="AF18" s="20"/>
      <c r="AG18" s="20"/>
      <c r="AH18" s="20"/>
      <c r="AI18" s="20"/>
      <c r="AJ18" s="20"/>
      <c r="AK18" s="20"/>
      <c r="AL18" s="20"/>
      <c r="AM18" s="20"/>
      <c r="AN18" s="20"/>
      <c r="AO18" s="20"/>
      <c r="AP18" s="20"/>
    </row>
    <row r="19" spans="1:42" x14ac:dyDescent="0.25">
      <c r="A19" s="20"/>
      <c r="B19" s="20"/>
      <c r="C19" s="20"/>
      <c r="D19" s="20"/>
      <c r="E19" s="20"/>
      <c r="F19" s="20"/>
      <c r="G19" s="20"/>
      <c r="H19" s="20"/>
      <c r="I19" s="20"/>
      <c r="J19" s="20"/>
      <c r="K19" s="20"/>
      <c r="L19" s="20"/>
      <c r="M19" s="20"/>
      <c r="N19" s="20"/>
      <c r="O19" s="32" t="str">
        <v>C0011</v>
      </c>
      <c r="P19" s="30">
        <v>1163</v>
      </c>
      <c r="Q19" s="30">
        <v>1180</v>
      </c>
      <c r="R19" s="30">
        <v>1616</v>
      </c>
      <c r="S19" s="30">
        <v>1043</v>
      </c>
      <c r="T19" s="30">
        <v>1747</v>
      </c>
      <c r="U19" s="33">
        <v>6749</v>
      </c>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25">
      <c r="A20" s="20"/>
      <c r="B20" s="20"/>
      <c r="C20" s="20"/>
      <c r="D20" s="20"/>
      <c r="E20" s="20"/>
      <c r="F20" s="20"/>
      <c r="G20" s="20"/>
      <c r="H20" s="20"/>
      <c r="I20" s="20"/>
      <c r="J20" s="20"/>
      <c r="K20" s="20"/>
      <c r="L20" s="20"/>
      <c r="M20" s="20"/>
      <c r="N20" s="20"/>
      <c r="O20" s="32" t="str">
        <v>C0012</v>
      </c>
      <c r="P20" s="30">
        <v>1438</v>
      </c>
      <c r="Q20" s="30">
        <v>1616</v>
      </c>
      <c r="R20" s="30">
        <v>866</v>
      </c>
      <c r="S20" s="30">
        <v>829</v>
      </c>
      <c r="T20" s="30">
        <v>2070</v>
      </c>
      <c r="U20" s="33">
        <v>6819</v>
      </c>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5">
      <c r="A21" s="20"/>
      <c r="B21" s="20"/>
      <c r="C21" s="20"/>
      <c r="D21" s="20"/>
      <c r="E21" s="20"/>
      <c r="F21" s="20"/>
      <c r="G21" s="20"/>
      <c r="H21" s="20"/>
      <c r="I21" s="20"/>
      <c r="J21" s="20"/>
      <c r="K21" s="20"/>
      <c r="L21" s="20"/>
      <c r="M21" s="20"/>
      <c r="N21" s="20"/>
      <c r="O21" s="39" t="str">
        <v>Cleveland</v>
      </c>
      <c r="P21" s="30" t="str">
        <v/>
      </c>
      <c r="Q21" s="30" t="str">
        <v/>
      </c>
      <c r="R21" s="30" t="str">
        <v/>
      </c>
      <c r="S21" s="30" t="str">
        <v/>
      </c>
      <c r="T21" s="30" t="str">
        <v/>
      </c>
      <c r="U21" s="33" t="str">
        <v/>
      </c>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5">
      <c r="A22" s="20"/>
      <c r="B22" s="20"/>
      <c r="C22" s="20"/>
      <c r="D22" s="20"/>
      <c r="E22" s="20"/>
      <c r="F22" s="20"/>
      <c r="G22" s="20"/>
      <c r="H22" s="20"/>
      <c r="I22" s="20"/>
      <c r="J22" s="20"/>
      <c r="K22" s="20"/>
      <c r="L22" s="20"/>
      <c r="M22" s="20"/>
      <c r="N22" s="20"/>
      <c r="O22" s="32" t="str">
        <v>C0002</v>
      </c>
      <c r="P22" s="30">
        <v>1233</v>
      </c>
      <c r="Q22" s="30">
        <v>223</v>
      </c>
      <c r="R22" s="30">
        <v>1680</v>
      </c>
      <c r="S22" s="30">
        <v>990</v>
      </c>
      <c r="T22" s="30">
        <v>1508</v>
      </c>
      <c r="U22" s="33">
        <v>5634</v>
      </c>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5">
      <c r="A23" s="20"/>
      <c r="B23" s="20"/>
      <c r="C23" s="20"/>
      <c r="D23" s="20"/>
      <c r="E23" s="20"/>
      <c r="F23" s="20"/>
      <c r="G23" s="20"/>
      <c r="H23" s="20"/>
      <c r="I23" s="20"/>
      <c r="J23" s="20"/>
      <c r="K23" s="20"/>
      <c r="L23" s="20"/>
      <c r="M23" s="20"/>
      <c r="N23" s="20"/>
      <c r="O23" s="32" t="str">
        <v>C0007</v>
      </c>
      <c r="P23" s="30">
        <v>1598</v>
      </c>
      <c r="Q23" s="30">
        <v>1907</v>
      </c>
      <c r="R23" s="30">
        <v>869</v>
      </c>
      <c r="S23" s="30">
        <v>1426</v>
      </c>
      <c r="T23" s="30">
        <v>1416</v>
      </c>
      <c r="U23" s="33">
        <v>7216</v>
      </c>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5">
      <c r="A24" s="20"/>
      <c r="B24" s="20"/>
      <c r="C24" s="20"/>
      <c r="D24" s="20"/>
      <c r="E24" s="20"/>
      <c r="F24" s="20"/>
      <c r="G24" s="20"/>
      <c r="H24" s="20"/>
      <c r="I24" s="20"/>
      <c r="J24" s="20"/>
      <c r="K24" s="20"/>
      <c r="L24" s="20"/>
      <c r="M24" s="20"/>
      <c r="N24" s="20"/>
      <c r="O24" s="32" t="str">
        <v>C0008</v>
      </c>
      <c r="P24" s="30">
        <v>900</v>
      </c>
      <c r="Q24" s="30">
        <v>1016</v>
      </c>
      <c r="R24" s="30">
        <v>960</v>
      </c>
      <c r="S24" s="30">
        <v>940</v>
      </c>
      <c r="T24" s="30">
        <v>1193</v>
      </c>
      <c r="U24" s="33">
        <v>5009</v>
      </c>
      <c r="V24" s="20"/>
      <c r="W24" s="20"/>
      <c r="X24" s="20"/>
      <c r="Y24" s="20"/>
      <c r="Z24" s="20"/>
      <c r="AA24" s="20"/>
      <c r="AB24" s="20"/>
      <c r="AC24" s="20"/>
      <c r="AD24" s="20"/>
      <c r="AE24" s="20"/>
      <c r="AF24" s="20"/>
      <c r="AG24" s="20"/>
      <c r="AH24" s="20"/>
      <c r="AI24" s="20"/>
      <c r="AJ24" s="20"/>
      <c r="AK24" s="20"/>
      <c r="AL24" s="20"/>
      <c r="AM24" s="20"/>
      <c r="AN24" s="20"/>
      <c r="AO24" s="20"/>
      <c r="AP24" s="20"/>
    </row>
    <row r="25" spans="1:42" x14ac:dyDescent="0.25">
      <c r="A25" s="20"/>
      <c r="B25" s="20"/>
      <c r="C25" s="20"/>
      <c r="D25" s="20"/>
      <c r="E25" s="20"/>
      <c r="F25" s="20"/>
      <c r="G25" s="20"/>
      <c r="H25" s="20"/>
      <c r="I25" s="20"/>
      <c r="J25" s="20"/>
      <c r="K25" s="20"/>
      <c r="L25" s="42" t="e" vm="1">
        <f>Pivots!P29</f>
        <v>#VALUE!</v>
      </c>
      <c r="M25" s="42"/>
      <c r="N25" s="20"/>
      <c r="O25" s="32" t="str">
        <v>C0010</v>
      </c>
      <c r="P25" s="30">
        <v>900</v>
      </c>
      <c r="Q25" s="30">
        <v>1470</v>
      </c>
      <c r="R25" s="30">
        <v>1617</v>
      </c>
      <c r="S25" s="30">
        <v>1314</v>
      </c>
      <c r="T25" s="30">
        <v>941</v>
      </c>
      <c r="U25" s="33">
        <v>6242</v>
      </c>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5">
      <c r="A26" s="20"/>
      <c r="B26" s="20"/>
      <c r="C26" s="20"/>
      <c r="D26" s="20"/>
      <c r="E26" s="20"/>
      <c r="F26" s="20"/>
      <c r="G26" s="20"/>
      <c r="H26" s="20"/>
      <c r="I26" s="20"/>
      <c r="J26" s="20"/>
      <c r="K26" s="20"/>
      <c r="L26" s="42"/>
      <c r="M26" s="42"/>
      <c r="N26" s="20"/>
      <c r="O26" s="32" t="str">
        <v>C0013</v>
      </c>
      <c r="P26" s="30">
        <v>1255</v>
      </c>
      <c r="Q26" s="30">
        <v>516</v>
      </c>
      <c r="R26" s="30">
        <v>1874</v>
      </c>
      <c r="S26" s="30">
        <v>1863</v>
      </c>
      <c r="T26" s="30">
        <v>1722</v>
      </c>
      <c r="U26" s="33">
        <v>7230</v>
      </c>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5">
      <c r="A27" s="20"/>
      <c r="B27" s="20"/>
      <c r="C27" s="20"/>
      <c r="D27" s="20"/>
      <c r="E27" s="20"/>
      <c r="F27" s="20"/>
      <c r="G27" s="20"/>
      <c r="H27" s="20"/>
      <c r="I27" s="20"/>
      <c r="J27" s="20"/>
      <c r="K27" s="20"/>
      <c r="L27" s="42"/>
      <c r="M27" s="42"/>
      <c r="N27" s="20"/>
      <c r="O27" s="32" t="str">
        <v>C0015</v>
      </c>
      <c r="P27" s="30">
        <v>1138</v>
      </c>
      <c r="Q27" s="30">
        <v>1898</v>
      </c>
      <c r="R27" s="30">
        <v>1482</v>
      </c>
      <c r="S27" s="30">
        <v>846</v>
      </c>
      <c r="T27" s="30">
        <v>1154</v>
      </c>
      <c r="U27" s="33">
        <v>6518</v>
      </c>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25">
      <c r="A28" s="20"/>
      <c r="B28" s="20"/>
      <c r="C28" s="20"/>
      <c r="D28" s="20"/>
      <c r="E28" s="20"/>
      <c r="F28" s="20"/>
      <c r="G28" s="20"/>
      <c r="H28" s="20"/>
      <c r="I28" s="20"/>
      <c r="J28" s="20"/>
      <c r="K28" s="20"/>
      <c r="L28" s="20"/>
      <c r="M28" s="20"/>
      <c r="N28" s="20"/>
      <c r="O28" s="39" t="str">
        <v>Columbus</v>
      </c>
      <c r="P28" s="30" t="str">
        <v/>
      </c>
      <c r="Q28" s="30" t="str">
        <v/>
      </c>
      <c r="R28" s="30" t="str">
        <v/>
      </c>
      <c r="S28" s="30" t="str">
        <v/>
      </c>
      <c r="T28" s="30" t="str">
        <v/>
      </c>
      <c r="U28" s="33" t="str">
        <v/>
      </c>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5">
      <c r="A29" s="20"/>
      <c r="B29" s="20"/>
      <c r="C29" s="20"/>
      <c r="D29" s="20"/>
      <c r="E29" s="20"/>
      <c r="F29" s="20"/>
      <c r="G29" s="20"/>
      <c r="H29" s="20"/>
      <c r="I29" s="20"/>
      <c r="J29" s="20"/>
      <c r="K29" s="20"/>
      <c r="L29" s="42" t="str">
        <f>Pivots!P26</f>
        <v>% of calls:22%</v>
      </c>
      <c r="M29" s="42"/>
      <c r="N29" s="20"/>
      <c r="O29" s="32" t="str">
        <v>C0001</v>
      </c>
      <c r="P29" s="30">
        <v>1655</v>
      </c>
      <c r="Q29" s="30">
        <v>805</v>
      </c>
      <c r="R29" s="30">
        <v>2263</v>
      </c>
      <c r="S29" s="30">
        <v>987</v>
      </c>
      <c r="T29" s="30">
        <v>1075</v>
      </c>
      <c r="U29" s="33">
        <v>6785</v>
      </c>
      <c r="V29" s="20"/>
      <c r="W29" s="20"/>
      <c r="X29" s="20"/>
      <c r="Y29" s="20"/>
      <c r="Z29" s="20"/>
      <c r="AA29" s="20"/>
      <c r="AB29" s="20"/>
      <c r="AC29" s="20"/>
      <c r="AD29" s="20"/>
      <c r="AE29" s="20"/>
      <c r="AF29" s="20"/>
      <c r="AG29" s="20"/>
      <c r="AH29" s="20"/>
      <c r="AI29" s="20"/>
      <c r="AJ29" s="20"/>
      <c r="AK29" s="20"/>
      <c r="AL29" s="20"/>
      <c r="AM29" s="20"/>
      <c r="AN29" s="20"/>
      <c r="AO29" s="20"/>
      <c r="AP29" s="20"/>
    </row>
    <row r="30" spans="1:42" x14ac:dyDescent="0.25">
      <c r="A30" s="20"/>
      <c r="B30" s="20"/>
      <c r="C30" s="20"/>
      <c r="D30" s="20"/>
      <c r="E30" s="20"/>
      <c r="F30" s="20"/>
      <c r="G30" s="20"/>
      <c r="H30" s="20"/>
      <c r="I30" s="20"/>
      <c r="J30" s="20"/>
      <c r="K30" s="20"/>
      <c r="L30" s="42" t="str">
        <f>Pivots!P27</f>
        <v>Call Rank:1</v>
      </c>
      <c r="M30" s="42"/>
      <c r="N30" s="20"/>
      <c r="O30" s="32" t="str">
        <v>C0005</v>
      </c>
      <c r="P30" s="30">
        <v>1104</v>
      </c>
      <c r="Q30" s="30">
        <v>2280</v>
      </c>
      <c r="R30" s="30">
        <v>1445</v>
      </c>
      <c r="S30" s="30">
        <v>1722</v>
      </c>
      <c r="T30" s="30">
        <v>1196</v>
      </c>
      <c r="U30" s="33">
        <v>7747</v>
      </c>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5">
      <c r="A31" s="20"/>
      <c r="B31" s="20"/>
      <c r="C31" s="20"/>
      <c r="D31" s="20"/>
      <c r="E31" s="20"/>
      <c r="F31" s="20"/>
      <c r="G31" s="20"/>
      <c r="H31" s="20"/>
      <c r="I31" s="20"/>
      <c r="J31" s="20"/>
      <c r="K31" s="20"/>
      <c r="L31" s="42" t="str">
        <f>Pivots!P28</f>
        <v>Amount Rank:2</v>
      </c>
      <c r="M31" s="42"/>
      <c r="N31" s="20"/>
      <c r="O31" s="32" t="str">
        <v>C0006</v>
      </c>
      <c r="P31" s="30">
        <v>372</v>
      </c>
      <c r="Q31" s="30">
        <v>1818</v>
      </c>
      <c r="R31" s="30">
        <v>1346</v>
      </c>
      <c r="S31" s="30">
        <v>1156</v>
      </c>
      <c r="T31" s="30">
        <v>1484</v>
      </c>
      <c r="U31" s="33">
        <v>6176</v>
      </c>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25">
      <c r="A32" s="20"/>
      <c r="B32" s="20"/>
      <c r="C32" s="20"/>
      <c r="D32" s="20"/>
      <c r="E32" s="20"/>
      <c r="F32" s="20"/>
      <c r="G32" s="20"/>
      <c r="H32" s="20"/>
      <c r="I32" s="20"/>
      <c r="J32" s="20"/>
      <c r="K32" s="20"/>
      <c r="L32" s="20"/>
      <c r="M32" s="20"/>
      <c r="N32" s="20"/>
      <c r="O32" s="32" t="str">
        <v>C0009</v>
      </c>
      <c r="P32" s="30">
        <v>1415</v>
      </c>
      <c r="Q32" s="30">
        <v>1271</v>
      </c>
      <c r="R32" s="30">
        <v>1214</v>
      </c>
      <c r="S32" s="30">
        <v>1135</v>
      </c>
      <c r="T32" s="30">
        <v>1566</v>
      </c>
      <c r="U32" s="33">
        <v>6601</v>
      </c>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5">
      <c r="A33" s="20"/>
      <c r="B33" s="20"/>
      <c r="C33" s="20"/>
      <c r="D33" s="20"/>
      <c r="E33" s="20"/>
      <c r="F33" s="20"/>
      <c r="G33" s="20"/>
      <c r="H33" s="20"/>
      <c r="I33" s="20"/>
      <c r="J33" s="20"/>
      <c r="K33" s="20"/>
      <c r="L33" s="20"/>
      <c r="M33" s="20"/>
      <c r="N33" s="20"/>
      <c r="O33" s="34" t="str">
        <v>C0014</v>
      </c>
      <c r="P33" s="35">
        <v>1362</v>
      </c>
      <c r="Q33" s="35">
        <v>1363</v>
      </c>
      <c r="R33" s="35">
        <v>1152</v>
      </c>
      <c r="S33" s="35">
        <v>777</v>
      </c>
      <c r="T33" s="35">
        <v>750</v>
      </c>
      <c r="U33" s="36">
        <v>5404</v>
      </c>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2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row>
    <row r="35" spans="1:42" x14ac:dyDescent="0.2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row>
    <row r="36" spans="1:42" x14ac:dyDescent="0.2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row>
    <row r="37" spans="1:42" x14ac:dyDescent="0.2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row>
    <row r="38" spans="1:42"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row>
    <row r="39" spans="1:42"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row>
    <row r="40" spans="1:42"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row>
    <row r="41" spans="1:42"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row>
    <row r="42" spans="1:4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row>
    <row r="43" spans="1:42"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row>
    <row r="44" spans="1:42"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row>
    <row r="45" spans="1:42"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row>
    <row r="46" spans="1:42"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row>
    <row r="47" spans="1:42"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row>
    <row r="48" spans="1:42"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row>
    <row r="49" spans="1:42"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row>
    <row r="51" spans="1:42"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row>
    <row r="52" spans="1:42"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row>
    <row r="53" spans="1:42"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row>
    <row r="54" spans="1:42"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row>
    <row r="55" spans="1:42"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row>
    <row r="56" spans="1:42"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row>
    <row r="57" spans="1:42"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row r="58" spans="1:42"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row>
    <row r="94" spans="1:42" x14ac:dyDescent="0.2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row>
    <row r="98" spans="1:42" x14ac:dyDescent="0.2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row>
    <row r="99" spans="1:42" x14ac:dyDescent="0.2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row>
    <row r="100" spans="1:42" x14ac:dyDescent="0.2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row>
    <row r="101" spans="1:42" x14ac:dyDescent="0.2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42" x14ac:dyDescent="0.2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row>
    <row r="103" spans="1:42" x14ac:dyDescent="0.2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row>
    <row r="108" spans="1:42" x14ac:dyDescent="0.2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row>
    <row r="109" spans="1:42" x14ac:dyDescent="0.2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row>
    <row r="110" spans="1:42" x14ac:dyDescent="0.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row>
    <row r="114" spans="1:42" x14ac:dyDescent="0.2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row>
    <row r="115" spans="1:42" x14ac:dyDescent="0.2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row>
    <row r="116" spans="1:42" x14ac:dyDescent="0.2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row>
    <row r="117" spans="1:42" x14ac:dyDescent="0.2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row>
    <row r="118" spans="1:42" x14ac:dyDescent="0.2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row>
    <row r="119" spans="1:42" x14ac:dyDescent="0.2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row>
    <row r="120" spans="1:42" x14ac:dyDescent="0.2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row>
    <row r="121" spans="1:42" x14ac:dyDescent="0.2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row>
    <row r="122" spans="1:42" x14ac:dyDescent="0.2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row>
    <row r="123" spans="1:42" x14ac:dyDescent="0.2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row>
    <row r="124" spans="1:42" x14ac:dyDescent="0.2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row>
    <row r="125" spans="1:42" x14ac:dyDescent="0.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row>
    <row r="126" spans="1:42" x14ac:dyDescent="0.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row>
    <row r="127" spans="1:42" x14ac:dyDescent="0.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row>
    <row r="128" spans="1:42" x14ac:dyDescent="0.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row>
    <row r="129" spans="1:42" x14ac:dyDescent="0.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row>
    <row r="130" spans="1:42" x14ac:dyDescent="0.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row>
    <row r="131" spans="1:42" x14ac:dyDescent="0.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row>
    <row r="132" spans="1:42" x14ac:dyDescent="0.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row>
    <row r="133" spans="1:42" x14ac:dyDescent="0.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row>
    <row r="134" spans="1:42" x14ac:dyDescent="0.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row>
    <row r="135" spans="1:42" x14ac:dyDescent="0.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row>
    <row r="136" spans="1:42" x14ac:dyDescent="0.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row>
    <row r="137" spans="1:42" x14ac:dyDescent="0.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row>
    <row r="138" spans="1:42" x14ac:dyDescent="0.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row>
    <row r="139" spans="1:42" x14ac:dyDescent="0.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row>
    <row r="140" spans="1:42" x14ac:dyDescent="0.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row>
    <row r="141" spans="1:42" x14ac:dyDescent="0.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row>
    <row r="142" spans="1:42" x14ac:dyDescent="0.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row>
    <row r="143" spans="1:42" x14ac:dyDescent="0.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row>
    <row r="144" spans="1:42" x14ac:dyDescent="0.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row>
    <row r="145" spans="1:42" x14ac:dyDescent="0.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row>
    <row r="146" spans="1:42" x14ac:dyDescent="0.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row>
    <row r="147" spans="1:42" x14ac:dyDescent="0.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row>
    <row r="148" spans="1:42"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row>
    <row r="149" spans="1:42" x14ac:dyDescent="0.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row>
    <row r="150" spans="1:42" x14ac:dyDescent="0.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row>
    <row r="151" spans="1:42" x14ac:dyDescent="0.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row>
    <row r="152" spans="1:42" x14ac:dyDescent="0.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row>
    <row r="153" spans="1:42" x14ac:dyDescent="0.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row>
    <row r="154" spans="1:42" x14ac:dyDescent="0.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row>
    <row r="155" spans="1:42" x14ac:dyDescent="0.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row>
    <row r="156" spans="1:42" x14ac:dyDescent="0.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row>
    <row r="157" spans="1:42" x14ac:dyDescent="0.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row>
    <row r="158" spans="1:42" x14ac:dyDescent="0.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row>
    <row r="159" spans="1:42" x14ac:dyDescent="0.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row>
    <row r="160" spans="1:42" x14ac:dyDescent="0.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row>
    <row r="161" spans="1:42" x14ac:dyDescent="0.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row>
    <row r="162" spans="1:42" x14ac:dyDescent="0.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row>
    <row r="163" spans="1:42" x14ac:dyDescent="0.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row>
    <row r="164" spans="1:42" x14ac:dyDescent="0.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row>
    <row r="165" spans="1:42" x14ac:dyDescent="0.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row>
    <row r="166" spans="1:42" x14ac:dyDescent="0.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row>
    <row r="167" spans="1:42" x14ac:dyDescent="0.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row>
    <row r="168" spans="1:42" x14ac:dyDescent="0.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row>
    <row r="169" spans="1:42"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row>
    <row r="170" spans="1:42" x14ac:dyDescent="0.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row>
    <row r="171" spans="1:42" x14ac:dyDescent="0.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row>
    <row r="172" spans="1:42" x14ac:dyDescent="0.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row>
    <row r="173" spans="1:42" x14ac:dyDescent="0.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row>
    <row r="174" spans="1:42" x14ac:dyDescent="0.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row>
    <row r="175" spans="1:42" x14ac:dyDescent="0.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row>
    <row r="176" spans="1:42" x14ac:dyDescent="0.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row>
    <row r="177" spans="1:42" x14ac:dyDescent="0.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row>
    <row r="178" spans="1:42" x14ac:dyDescent="0.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row>
    <row r="179" spans="1:42" x14ac:dyDescent="0.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row>
    <row r="180" spans="1:42" x14ac:dyDescent="0.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row>
    <row r="181" spans="1:42" x14ac:dyDescent="0.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row>
    <row r="182" spans="1:42" x14ac:dyDescent="0.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row>
    <row r="183" spans="1:42" x14ac:dyDescent="0.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row>
    <row r="184" spans="1:42" x14ac:dyDescent="0.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row>
    <row r="185" spans="1:42" x14ac:dyDescent="0.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row>
    <row r="186" spans="1:42" x14ac:dyDescent="0.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row>
  </sheetData>
  <mergeCells count="4">
    <mergeCell ref="L25:M27"/>
    <mergeCell ref="L29:M29"/>
    <mergeCell ref="L30:M30"/>
    <mergeCell ref="L31:M31"/>
  </mergeCells>
  <conditionalFormatting sqref="P16:T33">
    <cfRule type="dataBar" priority="2">
      <dataBar>
        <cfvo type="num" val="0"/>
        <cfvo type="formula" val="MAX($P$16:$T$33)*2"/>
        <color theme="1" tint="0.34998626667073579"/>
      </dataBar>
      <extLst>
        <ext xmlns:x14="http://schemas.microsoft.com/office/spreadsheetml/2009/9/main" uri="{B025F937-C7B1-47D3-B67F-A62EFF666E3E}">
          <x14:id>{34E90673-B896-4261-90BF-B71D1EAA74C6}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2C776F5A-68BA-4E9B-8ED0-48537ABF584D}">
            <xm:f>P$15=Pivots!$M$16</xm:f>
            <x14:dxf>
              <fill>
                <patternFill>
                  <bgColor theme="8" tint="0.59996337778862885"/>
                </patternFill>
              </fill>
              <border>
                <left style="thin">
                  <color theme="1" tint="0.34998626667073579"/>
                </left>
                <right style="thin">
                  <color theme="1" tint="0.34998626667073579"/>
                </right>
                <vertical/>
                <horizontal/>
              </border>
            </x14:dxf>
          </x14:cfRule>
          <xm:sqref>P15:T33</xm:sqref>
        </x14:conditionalFormatting>
        <x14:conditionalFormatting xmlns:xm="http://schemas.microsoft.com/office/excel/2006/main">
          <x14:cfRule type="dataBar" id="{34E90673-B896-4261-90BF-B71D1EAA74C6}">
            <x14:dataBar minLength="0" maxLength="100" gradient="0">
              <x14:cfvo type="num">
                <xm:f>0</xm:f>
              </x14:cfvo>
              <x14:cfvo type="formula">
                <xm:f>MAX($P$16:$T$33)*2</xm:f>
              </x14:cfvo>
              <x14:negativeFillColor rgb="FFFF0000"/>
              <x14:axisColor rgb="FF000000"/>
            </x14:dataBar>
          </x14:cfRule>
          <xm:sqref>P16:T33</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Normal="100" workbookViewId="0">
      <selection activeCell="H5" sqref="H5"/>
    </sheetView>
  </sheetViews>
  <sheetFormatPr defaultRowHeight="15" x14ac:dyDescent="0.25"/>
  <cols>
    <col min="5" max="5" width="10.875" customWidth="1"/>
    <col min="6" max="6" width="9.875" customWidth="1"/>
  </cols>
  <sheetData>
    <row r="2" spans="5:6" x14ac:dyDescent="0.25">
      <c r="E2" t="s">
        <v>1040</v>
      </c>
      <c r="F2" t="s">
        <v>1041</v>
      </c>
    </row>
    <row r="3" spans="5:6" ht="25.5" customHeight="1" x14ac:dyDescent="0.25">
      <c r="E3" t="s">
        <v>11</v>
      </c>
      <c r="F3" t="e" vm="2">
        <v>#VALUE!</v>
      </c>
    </row>
    <row r="4" spans="5:6" ht="25.5" customHeight="1" x14ac:dyDescent="0.25">
      <c r="E4" t="s">
        <v>9</v>
      </c>
      <c r="F4" t="e" vm="3">
        <v>#VALUE!</v>
      </c>
    </row>
    <row r="5" spans="5:6" ht="25.5" customHeight="1" x14ac:dyDescent="0.25">
      <c r="E5" t="s">
        <v>6</v>
      </c>
      <c r="F5" t="e" vm="4">
        <v>#VALUE!</v>
      </c>
    </row>
    <row r="6" spans="5:6" ht="25.5" customHeight="1" x14ac:dyDescent="0.25">
      <c r="E6" t="s">
        <v>13</v>
      </c>
      <c r="F6" t="e" vm="5">
        <v>#VALUE!</v>
      </c>
    </row>
    <row r="7" spans="5:6" ht="25.5" customHeight="1" x14ac:dyDescent="0.25">
      <c r="E7" t="s">
        <v>10</v>
      </c>
      <c r="F7" t="e" vm="6">
        <v>#VALUE!</v>
      </c>
    </row>
  </sheetData>
  <pageMargins left="0.7" right="0.7" top="0.75" bottom="0.75" header="0.3" footer="0.3"/>
  <drawing r:id="rId1"/>
</worksheet>
</file>

<file path=docMetadata/LabelInfo.xml><?xml version="1.0" encoding="utf-8"?>
<clbl:labelList xmlns:clbl="http://schemas.microsoft.com/office/2020/mipLabelMetadata">
  <clbl:label id="{7fea2623-af8f-4fb8-b1cf-b63cc8e496aa}" enabled="1" method="Standard" siteId="{81fa766e-a349-4867-8bf4-ab35e250a08f}"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Bethi, Sai Madhuri</cp:lastModifiedBy>
  <dcterms:created xsi:type="dcterms:W3CDTF">2021-03-14T20:21:32Z</dcterms:created>
  <dcterms:modified xsi:type="dcterms:W3CDTF">2025-09-06T10:27:51Z</dcterms:modified>
</cp:coreProperties>
</file>