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1"/>
  </bookViews>
  <sheets>
    <sheet name="Sheet1" sheetId="1" r:id="rId1"/>
    <sheet name="Sheet2" sheetId="2" r:id="rId2"/>
    <sheet name="Sheet3" sheetId="3" r:id="rId3"/>
  </sheets>
  <definedNames>
    <definedName name="table">Sheet1!$C$8:$M$20</definedName>
  </definedNames>
  <calcPr calcId="124519"/>
</workbook>
</file>

<file path=xl/calcChain.xml><?xml version="1.0" encoding="utf-8"?>
<calcChain xmlns="http://schemas.openxmlformats.org/spreadsheetml/2006/main">
  <c r="G18" i="2"/>
  <c r="F18"/>
  <c r="F30" s="1"/>
  <c r="E18"/>
  <c r="E30" s="1"/>
  <c r="D18"/>
  <c r="C18"/>
  <c r="J12"/>
  <c r="J11"/>
  <c r="J10"/>
  <c r="J9"/>
  <c r="L22" i="1"/>
  <c r="M22"/>
  <c r="M9"/>
  <c r="M10"/>
  <c r="M11"/>
  <c r="M12"/>
  <c r="M13"/>
  <c r="M15"/>
  <c r="M16"/>
  <c r="M17"/>
  <c r="M18"/>
  <c r="M19"/>
  <c r="M20"/>
  <c r="M8"/>
  <c r="D10"/>
  <c r="D11" s="1"/>
  <c r="D12" s="1"/>
  <c r="D13" s="1"/>
  <c r="D14" s="1"/>
  <c r="D15" s="1"/>
  <c r="D16" s="1"/>
  <c r="D17" s="1"/>
  <c r="D18" s="1"/>
  <c r="D19" s="1"/>
  <c r="D20" s="1"/>
  <c r="D9"/>
  <c r="C10"/>
  <c r="C11" s="1"/>
  <c r="C12" s="1"/>
  <c r="C13" s="1"/>
  <c r="C14" s="1"/>
  <c r="C15" s="1"/>
  <c r="C16" s="1"/>
  <c r="C17" s="1"/>
  <c r="C18" s="1"/>
  <c r="C19" s="1"/>
  <c r="C20" s="1"/>
  <c r="C9"/>
  <c r="H18" i="2" l="1"/>
  <c r="J18" l="1"/>
  <c r="H30"/>
  <c r="J30" l="1"/>
</calcChain>
</file>

<file path=xl/sharedStrings.xml><?xml version="1.0" encoding="utf-8"?>
<sst xmlns="http://schemas.openxmlformats.org/spreadsheetml/2006/main" count="101" uniqueCount="90">
  <si>
    <t>SALES REGISTER</t>
  </si>
  <si>
    <t>AMOUNT</t>
  </si>
  <si>
    <t>SERIAL NO</t>
  </si>
  <si>
    <t>DATE</t>
  </si>
  <si>
    <t>NAME</t>
  </si>
  <si>
    <t>ADDRESS</t>
  </si>
  <si>
    <t>CELL NO</t>
  </si>
  <si>
    <t>NTN NO</t>
  </si>
  <si>
    <t>SALES TAX %</t>
  </si>
  <si>
    <t>ITEM</t>
  </si>
  <si>
    <t>RATE</t>
  </si>
  <si>
    <t>QTY</t>
  </si>
  <si>
    <t>MR SAAD</t>
  </si>
  <si>
    <t xml:space="preserve">AZIZABAD </t>
  </si>
  <si>
    <t>14 COLD DRINK</t>
  </si>
  <si>
    <t>MR RAHEEM</t>
  </si>
  <si>
    <t>KHARADAR</t>
  </si>
  <si>
    <t>0300-3000200</t>
  </si>
  <si>
    <t>0300-9090003</t>
  </si>
  <si>
    <t>01 KG LAB E SHEEREN</t>
  </si>
  <si>
    <t>MR ABBAS</t>
  </si>
  <si>
    <t>GARDEN</t>
  </si>
  <si>
    <t>HALL BOOKING</t>
  </si>
  <si>
    <t>MR HUSSAIN</t>
  </si>
  <si>
    <t>MR HAIDER</t>
  </si>
  <si>
    <t>MR SHAKIR</t>
  </si>
  <si>
    <t>MR ASAD</t>
  </si>
  <si>
    <t>MR REHAN</t>
  </si>
  <si>
    <t>MR ADNAN</t>
  </si>
  <si>
    <t>MRS SAIRA</t>
  </si>
  <si>
    <t>MRS SABA</t>
  </si>
  <si>
    <t>MR ALISHAN</t>
  </si>
  <si>
    <t>MR ALI</t>
  </si>
  <si>
    <t>LIAQUATABAD</t>
  </si>
  <si>
    <t>MOMINABAD</t>
  </si>
  <si>
    <t>SADDAR</t>
  </si>
  <si>
    <t>JAMSHED TOWN</t>
  </si>
  <si>
    <t>REHAN CITY</t>
  </si>
  <si>
    <t>PARK TOWER</t>
  </si>
  <si>
    <t>WASHINGTON</t>
  </si>
  <si>
    <t>NEW GERCY</t>
  </si>
  <si>
    <t>NEWYORK</t>
  </si>
  <si>
    <t>0321-2569982</t>
  </si>
  <si>
    <t>0321-9231546</t>
  </si>
  <si>
    <t>0323-2095067</t>
  </si>
  <si>
    <t>0300-2586414</t>
  </si>
  <si>
    <t>0300-3000225</t>
  </si>
  <si>
    <t>0321-2569945</t>
  </si>
  <si>
    <t>0321-9231587</t>
  </si>
  <si>
    <t>0300-9090045</t>
  </si>
  <si>
    <t>0322-9211614</t>
  </si>
  <si>
    <t>0300-3000542</t>
  </si>
  <si>
    <t>01-01-107845</t>
  </si>
  <si>
    <t>01-01-254695</t>
  </si>
  <si>
    <t>01-01-256496</t>
  </si>
  <si>
    <t>01-01-107897</t>
  </si>
  <si>
    <t>01-01-254687</t>
  </si>
  <si>
    <t>01-01-256494</t>
  </si>
  <si>
    <t>01-01-107810</t>
  </si>
  <si>
    <t>01-01-254611</t>
  </si>
  <si>
    <t>01-01-256412</t>
  </si>
  <si>
    <t>01-01-107813</t>
  </si>
  <si>
    <t>01-01-254614</t>
  </si>
  <si>
    <t>01-01-256415</t>
  </si>
  <si>
    <t>01-01-107816</t>
  </si>
  <si>
    <t>09 DEG</t>
  </si>
  <si>
    <t>15 DEG</t>
  </si>
  <si>
    <t>HAALL BOOKING+06 DEG</t>
  </si>
  <si>
    <t>05 KG CHICKEN</t>
  </si>
  <si>
    <t>10 KG CHICKEN</t>
  </si>
  <si>
    <t>15 KH BEEF</t>
  </si>
  <si>
    <t>NAGETS</t>
  </si>
  <si>
    <t>LAB E SHEEREN</t>
  </si>
  <si>
    <t xml:space="preserve">ATTARI MARHABA CATERING SERVICES
</t>
  </si>
  <si>
    <t>Shop no.3,Shahana Terrace,</t>
  </si>
  <si>
    <t>Jee Alaana Road,Near Shama Plaza</t>
  </si>
  <si>
    <t>Kharadar Karachi.Ph:2315568</t>
  </si>
  <si>
    <t>Buyer's name</t>
  </si>
  <si>
    <t>NTN No</t>
  </si>
  <si>
    <t>Addess</t>
  </si>
  <si>
    <t>Contact no</t>
  </si>
  <si>
    <t>:</t>
  </si>
  <si>
    <t>EX.AMOUNT</t>
  </si>
  <si>
    <t>SALES TAX</t>
  </si>
  <si>
    <t>INC.AMOUNT</t>
  </si>
  <si>
    <t>Sales InVoice No</t>
  </si>
  <si>
    <t xml:space="preserve"> </t>
  </si>
  <si>
    <t>TOTAL</t>
  </si>
  <si>
    <t>Owner's Signature</t>
  </si>
  <si>
    <t>Receiver's Signature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</si>
</sst>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43" fontId="0" fillId="0" borderId="0" xfId="2" applyFont="1" applyBorder="1"/>
    <xf numFmtId="0" fontId="0" fillId="4" borderId="0" xfId="0" applyFill="1" applyBorder="1"/>
    <xf numFmtId="0" fontId="6" fillId="4" borderId="0" xfId="0" applyFont="1" applyFill="1" applyBorder="1" applyAlignment="1">
      <alignment horizontal="center" vertical="top" wrapText="1"/>
    </xf>
    <xf numFmtId="0" fontId="0" fillId="4" borderId="13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6" fillId="4" borderId="14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4" xfId="0" applyFill="1" applyBorder="1"/>
    <xf numFmtId="0" fontId="5" fillId="4" borderId="1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 applyAlignment="1"/>
    <xf numFmtId="0" fontId="0" fillId="4" borderId="8" xfId="0" applyFill="1" applyBorder="1" applyAlignment="1"/>
    <xf numFmtId="0" fontId="0" fillId="4" borderId="8" xfId="0" applyFill="1" applyBorder="1"/>
    <xf numFmtId="43" fontId="0" fillId="4" borderId="9" xfId="0" applyNumberFormat="1" applyFill="1" applyBorder="1"/>
    <xf numFmtId="0" fontId="0" fillId="4" borderId="0" xfId="0" applyFill="1" applyBorder="1" applyAlignment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7" xfId="0" applyFill="1" applyBorder="1" applyAlignment="1">
      <alignment horizontal="center"/>
    </xf>
    <xf numFmtId="43" fontId="0" fillId="3" borderId="1" xfId="2" applyFont="1" applyFill="1" applyBorder="1"/>
    <xf numFmtId="43" fontId="2" fillId="3" borderId="20" xfId="2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M22"/>
  <sheetViews>
    <sheetView topLeftCell="E3" workbookViewId="0">
      <selection activeCell="I8" sqref="I8:I20"/>
    </sheetView>
  </sheetViews>
  <sheetFormatPr defaultRowHeight="15"/>
  <cols>
    <col min="3" max="3" width="13" customWidth="1"/>
    <col min="4" max="4" width="15.28515625" customWidth="1"/>
    <col min="5" max="5" width="17.140625" customWidth="1"/>
    <col min="6" max="6" width="15.5703125" customWidth="1"/>
    <col min="7" max="7" width="19.5703125" customWidth="1"/>
    <col min="8" max="8" width="13.140625" customWidth="1"/>
    <col min="9" max="9" width="12" bestFit="1" customWidth="1"/>
    <col min="10" max="10" width="16.140625" customWidth="1"/>
    <col min="11" max="11" width="9.85546875" customWidth="1"/>
  </cols>
  <sheetData>
    <row r="3" spans="3:13">
      <c r="C3" s="49" t="s">
        <v>0</v>
      </c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3:13"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3:13">
      <c r="C5" s="1"/>
      <c r="D5" s="1"/>
      <c r="E5" s="1"/>
      <c r="F5" s="1"/>
      <c r="G5" s="1"/>
      <c r="H5" s="1"/>
      <c r="I5" s="1"/>
      <c r="J5" s="1"/>
      <c r="K5" s="1"/>
      <c r="L5" s="1"/>
    </row>
    <row r="6" spans="3:13"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</v>
      </c>
    </row>
    <row r="7" spans="3:13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</row>
    <row r="8" spans="3:13">
      <c r="C8" s="1">
        <v>1</v>
      </c>
      <c r="D8" s="3">
        <v>41214</v>
      </c>
      <c r="E8" s="1" t="s">
        <v>12</v>
      </c>
      <c r="F8" s="1" t="s">
        <v>13</v>
      </c>
      <c r="G8" s="1" t="s">
        <v>18</v>
      </c>
      <c r="H8" s="1" t="s">
        <v>52</v>
      </c>
      <c r="I8" s="4">
        <v>0.12</v>
      </c>
      <c r="J8" s="1" t="s">
        <v>14</v>
      </c>
      <c r="K8" s="1">
        <v>21</v>
      </c>
      <c r="L8" s="1">
        <v>14</v>
      </c>
      <c r="M8" s="1">
        <f>L8*K8</f>
        <v>294</v>
      </c>
    </row>
    <row r="9" spans="3:13">
      <c r="C9" s="1">
        <f>C8+1</f>
        <v>2</v>
      </c>
      <c r="D9" s="3">
        <f>D8+1</f>
        <v>41215</v>
      </c>
      <c r="E9" s="1" t="s">
        <v>15</v>
      </c>
      <c r="F9" s="1" t="s">
        <v>16</v>
      </c>
      <c r="G9" s="1" t="s">
        <v>17</v>
      </c>
      <c r="H9" s="1" t="s">
        <v>53</v>
      </c>
      <c r="I9" s="4">
        <v>0.02</v>
      </c>
      <c r="J9" s="1" t="s">
        <v>19</v>
      </c>
      <c r="K9" s="1">
        <v>500</v>
      </c>
      <c r="L9" s="1">
        <v>1</v>
      </c>
      <c r="M9" s="1">
        <f t="shared" ref="M9:M20" si="0">L9*K9</f>
        <v>500</v>
      </c>
    </row>
    <row r="10" spans="3:13">
      <c r="C10" s="1">
        <f t="shared" ref="C10:C20" si="1">C9+1</f>
        <v>3</v>
      </c>
      <c r="D10" s="3">
        <f t="shared" ref="D10:D20" si="2">D9+1</f>
        <v>41216</v>
      </c>
      <c r="E10" s="1" t="s">
        <v>20</v>
      </c>
      <c r="F10" s="1" t="s">
        <v>21</v>
      </c>
      <c r="G10" s="1" t="s">
        <v>42</v>
      </c>
      <c r="H10" s="1" t="s">
        <v>54</v>
      </c>
      <c r="I10" s="4">
        <v>0.25</v>
      </c>
      <c r="J10" s="1" t="s">
        <v>22</v>
      </c>
      <c r="K10" s="1">
        <v>50000</v>
      </c>
      <c r="L10" s="1">
        <v>1</v>
      </c>
      <c r="M10" s="1">
        <f t="shared" si="0"/>
        <v>50000</v>
      </c>
    </row>
    <row r="11" spans="3:13">
      <c r="C11" s="1">
        <f t="shared" si="1"/>
        <v>4</v>
      </c>
      <c r="D11" s="3">
        <f t="shared" si="2"/>
        <v>41217</v>
      </c>
      <c r="E11" s="1" t="s">
        <v>23</v>
      </c>
      <c r="F11" s="1" t="s">
        <v>33</v>
      </c>
      <c r="G11" s="1" t="s">
        <v>43</v>
      </c>
      <c r="H11" s="1" t="s">
        <v>55</v>
      </c>
      <c r="I11" s="4">
        <v>0.21</v>
      </c>
      <c r="J11" s="1" t="s">
        <v>65</v>
      </c>
      <c r="K11" s="1">
        <v>3000</v>
      </c>
      <c r="L11" s="1">
        <v>9</v>
      </c>
      <c r="M11" s="1">
        <f t="shared" si="0"/>
        <v>27000</v>
      </c>
    </row>
    <row r="12" spans="3:13">
      <c r="C12" s="1">
        <f t="shared" si="1"/>
        <v>5</v>
      </c>
      <c r="D12" s="3">
        <f t="shared" si="2"/>
        <v>41218</v>
      </c>
      <c r="E12" s="1" t="s">
        <v>24</v>
      </c>
      <c r="F12" s="1" t="s">
        <v>34</v>
      </c>
      <c r="G12" s="1" t="s">
        <v>45</v>
      </c>
      <c r="H12" s="1" t="s">
        <v>56</v>
      </c>
      <c r="I12" s="4">
        <v>0.25</v>
      </c>
      <c r="J12" s="1" t="s">
        <v>66</v>
      </c>
      <c r="K12" s="1">
        <v>2790</v>
      </c>
      <c r="L12" s="1">
        <v>15</v>
      </c>
      <c r="M12" s="1">
        <f t="shared" si="0"/>
        <v>41850</v>
      </c>
    </row>
    <row r="13" spans="3:13">
      <c r="C13" s="1">
        <f t="shared" si="1"/>
        <v>6</v>
      </c>
      <c r="D13" s="3">
        <f t="shared" si="2"/>
        <v>41219</v>
      </c>
      <c r="E13" s="1" t="s">
        <v>25</v>
      </c>
      <c r="F13" s="1" t="s">
        <v>35</v>
      </c>
      <c r="G13" s="1" t="s">
        <v>44</v>
      </c>
      <c r="H13" s="1" t="s">
        <v>57</v>
      </c>
      <c r="I13" s="4">
        <v>0.2</v>
      </c>
      <c r="J13" s="1" t="s">
        <v>22</v>
      </c>
      <c r="K13" s="1">
        <v>27000</v>
      </c>
      <c r="L13" s="1">
        <v>1</v>
      </c>
      <c r="M13" s="1">
        <f t="shared" si="0"/>
        <v>27000</v>
      </c>
    </row>
    <row r="14" spans="3:13">
      <c r="C14" s="1">
        <f t="shared" si="1"/>
        <v>7</v>
      </c>
      <c r="D14" s="3">
        <f t="shared" si="2"/>
        <v>41220</v>
      </c>
      <c r="E14" s="1" t="s">
        <v>26</v>
      </c>
      <c r="F14" s="1" t="s">
        <v>36</v>
      </c>
      <c r="G14" s="1" t="s">
        <v>50</v>
      </c>
      <c r="H14" s="1" t="s">
        <v>58</v>
      </c>
      <c r="I14" s="4">
        <v>0.3</v>
      </c>
      <c r="J14" s="1" t="s">
        <v>67</v>
      </c>
      <c r="K14" s="1">
        <v>6</v>
      </c>
      <c r="L14" s="1">
        <v>3000</v>
      </c>
      <c r="M14" s="1">
        <v>93000</v>
      </c>
    </row>
    <row r="15" spans="3:13">
      <c r="C15" s="1">
        <f t="shared" si="1"/>
        <v>8</v>
      </c>
      <c r="D15" s="3">
        <f t="shared" si="2"/>
        <v>41221</v>
      </c>
      <c r="E15" s="1" t="s">
        <v>27</v>
      </c>
      <c r="F15" s="1" t="s">
        <v>37</v>
      </c>
      <c r="G15" s="1" t="s">
        <v>49</v>
      </c>
      <c r="H15" s="1" t="s">
        <v>59</v>
      </c>
      <c r="I15" s="4">
        <v>0.45</v>
      </c>
      <c r="J15" s="1" t="s">
        <v>22</v>
      </c>
      <c r="K15" s="1">
        <v>100000</v>
      </c>
      <c r="L15" s="1">
        <v>1</v>
      </c>
      <c r="M15" s="1">
        <f t="shared" si="0"/>
        <v>100000</v>
      </c>
    </row>
    <row r="16" spans="3:13">
      <c r="C16" s="1">
        <f t="shared" si="1"/>
        <v>9</v>
      </c>
      <c r="D16" s="3">
        <f t="shared" si="2"/>
        <v>41222</v>
      </c>
      <c r="E16" s="1" t="s">
        <v>28</v>
      </c>
      <c r="F16" s="1" t="s">
        <v>38</v>
      </c>
      <c r="G16" s="1" t="s">
        <v>51</v>
      </c>
      <c r="H16" s="1" t="s">
        <v>60</v>
      </c>
      <c r="I16" s="4">
        <v>0.01</v>
      </c>
      <c r="J16" s="1" t="s">
        <v>68</v>
      </c>
      <c r="K16" s="1">
        <v>2750</v>
      </c>
      <c r="L16" s="1">
        <v>1</v>
      </c>
      <c r="M16" s="1">
        <f t="shared" si="0"/>
        <v>2750</v>
      </c>
    </row>
    <row r="17" spans="3:13">
      <c r="C17" s="1">
        <f t="shared" si="1"/>
        <v>10</v>
      </c>
      <c r="D17" s="3">
        <f t="shared" si="2"/>
        <v>41223</v>
      </c>
      <c r="E17" s="1" t="s">
        <v>29</v>
      </c>
      <c r="F17" s="1" t="s">
        <v>39</v>
      </c>
      <c r="G17" s="1" t="s">
        <v>47</v>
      </c>
      <c r="H17" s="1" t="s">
        <v>61</v>
      </c>
      <c r="I17" s="4">
        <v>0.02</v>
      </c>
      <c r="J17" s="1" t="s">
        <v>69</v>
      </c>
      <c r="K17" s="1">
        <v>5500</v>
      </c>
      <c r="L17" s="1">
        <v>1</v>
      </c>
      <c r="M17" s="1">
        <f t="shared" si="0"/>
        <v>5500</v>
      </c>
    </row>
    <row r="18" spans="3:13">
      <c r="C18" s="1">
        <f t="shared" si="1"/>
        <v>11</v>
      </c>
      <c r="D18" s="3">
        <f t="shared" si="2"/>
        <v>41224</v>
      </c>
      <c r="E18" s="1" t="s">
        <v>30</v>
      </c>
      <c r="F18" s="1" t="s">
        <v>40</v>
      </c>
      <c r="G18" s="1" t="s">
        <v>48</v>
      </c>
      <c r="H18" s="1" t="s">
        <v>62</v>
      </c>
      <c r="I18" s="4">
        <v>0.05</v>
      </c>
      <c r="J18" s="1" t="s">
        <v>70</v>
      </c>
      <c r="K18" s="1">
        <v>5000</v>
      </c>
      <c r="L18" s="1">
        <v>1</v>
      </c>
      <c r="M18" s="1">
        <f t="shared" si="0"/>
        <v>5000</v>
      </c>
    </row>
    <row r="19" spans="3:13">
      <c r="C19" s="1">
        <f t="shared" si="1"/>
        <v>12</v>
      </c>
      <c r="D19" s="3">
        <f t="shared" si="2"/>
        <v>41225</v>
      </c>
      <c r="E19" s="1" t="s">
        <v>31</v>
      </c>
      <c r="F19" s="1" t="s">
        <v>41</v>
      </c>
      <c r="G19" s="1" t="s">
        <v>46</v>
      </c>
      <c r="H19" s="1" t="s">
        <v>63</v>
      </c>
      <c r="I19" s="4">
        <v>7.0000000000000007E-2</v>
      </c>
      <c r="J19" s="1" t="s">
        <v>71</v>
      </c>
      <c r="K19" s="1">
        <v>10000</v>
      </c>
      <c r="L19" s="1">
        <v>10</v>
      </c>
      <c r="M19" s="1">
        <f t="shared" si="0"/>
        <v>100000</v>
      </c>
    </row>
    <row r="20" spans="3:13">
      <c r="C20" s="1">
        <f t="shared" si="1"/>
        <v>13</v>
      </c>
      <c r="D20" s="3">
        <f t="shared" si="2"/>
        <v>41226</v>
      </c>
      <c r="E20" s="1" t="s">
        <v>32</v>
      </c>
      <c r="F20" s="1" t="s">
        <v>16</v>
      </c>
      <c r="G20" s="1" t="s">
        <v>47</v>
      </c>
      <c r="H20" s="1" t="s">
        <v>64</v>
      </c>
      <c r="I20" s="4">
        <v>8.4000000000000005E-2</v>
      </c>
      <c r="J20" s="1" t="s">
        <v>72</v>
      </c>
      <c r="K20" s="1">
        <v>12000</v>
      </c>
      <c r="L20" s="1">
        <v>1</v>
      </c>
      <c r="M20" s="1">
        <f t="shared" si="0"/>
        <v>12000</v>
      </c>
    </row>
    <row r="21" spans="3:13">
      <c r="G21" s="1"/>
      <c r="H21" s="1"/>
      <c r="M21" s="1"/>
    </row>
    <row r="22" spans="3:13">
      <c r="H22" s="1"/>
      <c r="L22">
        <f>SUM(L8:L21)</f>
        <v>3056</v>
      </c>
      <c r="M22" s="1">
        <f>SUM(M8:M21)</f>
        <v>464894</v>
      </c>
    </row>
  </sheetData>
  <mergeCells count="1">
    <mergeCell ref="C3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6"/>
  <sheetViews>
    <sheetView tabSelected="1" workbookViewId="0">
      <selection activeCell="L10" sqref="L10"/>
    </sheetView>
  </sheetViews>
  <sheetFormatPr defaultRowHeight="15"/>
  <cols>
    <col min="2" max="2" width="0.85546875" customWidth="1"/>
    <col min="3" max="3" width="33.28515625" bestFit="1" customWidth="1"/>
    <col min="6" max="6" width="12.7109375" bestFit="1" customWidth="1"/>
    <col min="7" max="7" width="10.5703125" bestFit="1" customWidth="1"/>
    <col min="8" max="8" width="12.85546875" bestFit="1" customWidth="1"/>
    <col min="9" max="9" width="1.140625" customWidth="1"/>
    <col min="10" max="10" width="14.85546875" customWidth="1"/>
    <col min="11" max="11" width="0.85546875" customWidth="1"/>
  </cols>
  <sheetData>
    <row r="2" spans="2:12" ht="15.75" thickBot="1"/>
    <row r="3" spans="2:12" ht="5.0999999999999996" customHeight="1">
      <c r="B3" s="28"/>
      <c r="C3" s="29" t="s">
        <v>86</v>
      </c>
      <c r="D3" s="30"/>
      <c r="E3" s="30"/>
      <c r="F3" s="30"/>
      <c r="G3" s="30"/>
      <c r="H3" s="30"/>
      <c r="I3" s="30"/>
      <c r="J3" s="30"/>
      <c r="K3" s="31"/>
    </row>
    <row r="4" spans="2:12" ht="15" customHeight="1">
      <c r="B4" s="27"/>
      <c r="C4" s="52" t="s">
        <v>73</v>
      </c>
      <c r="D4" s="52"/>
      <c r="E4" s="52"/>
      <c r="F4" s="52"/>
      <c r="G4" s="52"/>
      <c r="H4" s="52"/>
      <c r="I4" s="52"/>
      <c r="J4" s="52"/>
      <c r="K4" s="32"/>
      <c r="L4" s="6"/>
    </row>
    <row r="5" spans="2:12" ht="15" customHeight="1">
      <c r="B5" s="27"/>
      <c r="C5" s="52"/>
      <c r="D5" s="52"/>
      <c r="E5" s="52"/>
      <c r="F5" s="52"/>
      <c r="G5" s="52"/>
      <c r="H5" s="52"/>
      <c r="I5" s="52"/>
      <c r="J5" s="52"/>
      <c r="K5" s="32"/>
      <c r="L5" s="6"/>
    </row>
    <row r="6" spans="2:12" ht="15" customHeight="1">
      <c r="B6" s="27"/>
      <c r="C6" s="26"/>
      <c r="D6" s="26"/>
      <c r="E6" s="26"/>
      <c r="F6" s="26"/>
      <c r="G6" s="26"/>
      <c r="H6" s="26"/>
      <c r="I6" s="26"/>
      <c r="J6" s="26"/>
      <c r="K6" s="33"/>
      <c r="L6" s="5"/>
    </row>
    <row r="7" spans="2:12" ht="15" customHeight="1">
      <c r="B7" s="27"/>
      <c r="C7" s="51" t="s">
        <v>85</v>
      </c>
      <c r="D7" s="51"/>
      <c r="E7" s="51"/>
      <c r="F7" s="23">
        <v>6</v>
      </c>
      <c r="G7" s="26"/>
      <c r="H7" s="26"/>
      <c r="I7" s="26"/>
      <c r="J7" s="26"/>
      <c r="K7" s="33"/>
      <c r="L7" s="5"/>
    </row>
    <row r="8" spans="2:12">
      <c r="B8" s="27"/>
      <c r="C8" s="25"/>
      <c r="D8" s="25"/>
      <c r="E8" s="25"/>
      <c r="F8" s="25"/>
      <c r="G8" s="25"/>
      <c r="H8" s="25"/>
      <c r="I8" s="25"/>
      <c r="J8" s="25"/>
      <c r="K8" s="34"/>
    </row>
    <row r="9" spans="2:12">
      <c r="B9" s="27"/>
      <c r="C9" s="14" t="s">
        <v>74</v>
      </c>
      <c r="D9" s="25"/>
      <c r="E9" s="25"/>
      <c r="F9" s="25"/>
      <c r="G9" s="25"/>
      <c r="H9" s="10" t="s">
        <v>77</v>
      </c>
      <c r="I9" s="11" t="s">
        <v>81</v>
      </c>
      <c r="J9" s="11" t="str">
        <f>VLOOKUP($F$7,table,3,0)</f>
        <v>MR SHAKIR</v>
      </c>
      <c r="K9" s="34"/>
    </row>
    <row r="10" spans="2:12">
      <c r="B10" s="27"/>
      <c r="C10" s="14" t="s">
        <v>75</v>
      </c>
      <c r="D10" s="25"/>
      <c r="E10" s="25"/>
      <c r="F10" s="25"/>
      <c r="G10" s="25"/>
      <c r="H10" s="10" t="s">
        <v>78</v>
      </c>
      <c r="I10" s="11" t="s">
        <v>81</v>
      </c>
      <c r="J10" s="11" t="str">
        <f>VLOOKUP($F$7,table,6,0)</f>
        <v>01-01-256494</v>
      </c>
      <c r="K10" s="34"/>
    </row>
    <row r="11" spans="2:12">
      <c r="B11" s="27"/>
      <c r="C11" s="15" t="s">
        <v>76</v>
      </c>
      <c r="D11" s="25"/>
      <c r="E11" s="25"/>
      <c r="F11" s="25"/>
      <c r="G11" s="25"/>
      <c r="H11" s="10" t="s">
        <v>79</v>
      </c>
      <c r="I11" s="11" t="s">
        <v>81</v>
      </c>
      <c r="J11" s="11" t="str">
        <f>VLOOKUP($F$7,table,4,0)</f>
        <v>SADDAR</v>
      </c>
      <c r="K11" s="34"/>
    </row>
    <row r="12" spans="2:12">
      <c r="B12" s="27"/>
      <c r="C12" s="25"/>
      <c r="D12" s="25"/>
      <c r="E12" s="25"/>
      <c r="F12" s="25"/>
      <c r="G12" s="25"/>
      <c r="H12" s="12" t="s">
        <v>80</v>
      </c>
      <c r="I12" s="13" t="s">
        <v>81</v>
      </c>
      <c r="J12" s="13" t="str">
        <f>VLOOKUP($F$7,table,5,0)</f>
        <v>0323-2095067</v>
      </c>
      <c r="K12" s="34"/>
    </row>
    <row r="13" spans="2:12">
      <c r="B13" s="27"/>
      <c r="C13" s="25"/>
      <c r="D13" s="25"/>
      <c r="E13" s="25"/>
      <c r="F13" s="25"/>
      <c r="G13" s="25"/>
      <c r="H13" s="25"/>
      <c r="I13" s="25"/>
      <c r="J13" s="25"/>
      <c r="K13" s="34"/>
    </row>
    <row r="14" spans="2:12">
      <c r="B14" s="27"/>
      <c r="C14" s="25"/>
      <c r="D14" s="25"/>
      <c r="E14" s="25"/>
      <c r="F14" s="25"/>
      <c r="G14" s="25"/>
      <c r="H14" s="25"/>
      <c r="I14" s="25"/>
      <c r="J14" s="25"/>
      <c r="K14" s="34"/>
    </row>
    <row r="15" spans="2:12">
      <c r="B15" s="27"/>
      <c r="C15" s="25"/>
      <c r="D15" s="25"/>
      <c r="E15" s="25"/>
      <c r="F15" s="25"/>
      <c r="G15" s="25"/>
      <c r="H15" s="25"/>
      <c r="I15" s="25"/>
      <c r="J15" s="25"/>
      <c r="K15" s="34"/>
    </row>
    <row r="16" spans="2:12">
      <c r="B16" s="27"/>
      <c r="C16" s="16" t="s">
        <v>9</v>
      </c>
      <c r="D16" s="17" t="s">
        <v>10</v>
      </c>
      <c r="E16" s="17" t="s">
        <v>11</v>
      </c>
      <c r="F16" s="17" t="s">
        <v>82</v>
      </c>
      <c r="G16" s="17" t="s">
        <v>83</v>
      </c>
      <c r="H16" s="17" t="s">
        <v>83</v>
      </c>
      <c r="I16" s="17"/>
      <c r="J16" s="17" t="s">
        <v>84</v>
      </c>
      <c r="K16" s="35"/>
    </row>
    <row r="17" spans="2:11">
      <c r="B17" s="55"/>
      <c r="C17" s="56"/>
      <c r="D17" s="56"/>
      <c r="E17" s="56"/>
      <c r="F17" s="56"/>
      <c r="G17" s="56"/>
      <c r="H17" s="56"/>
      <c r="I17" s="56"/>
      <c r="J17" s="56"/>
      <c r="K17" s="35"/>
    </row>
    <row r="18" spans="2:11">
      <c r="B18" s="27"/>
      <c r="C18" s="18" t="str">
        <f>VLOOKUP($F$7,table,8,0)</f>
        <v>HALL BOOKING</v>
      </c>
      <c r="D18" s="19">
        <f>VLOOKUP($F$7,table,9,0)</f>
        <v>27000</v>
      </c>
      <c r="E18" s="19">
        <f>VLOOKUP($F$7,table,10,0)</f>
        <v>1</v>
      </c>
      <c r="F18" s="19">
        <f>VLOOKUP($F$7,table,11,0)</f>
        <v>27000</v>
      </c>
      <c r="G18" s="20">
        <f>VLOOKUP($F$7,table,7,0)</f>
        <v>0.2</v>
      </c>
      <c r="H18" s="21">
        <f>F18*G18</f>
        <v>5400</v>
      </c>
      <c r="I18" s="19"/>
      <c r="J18" s="22">
        <f>H18+F18</f>
        <v>32400</v>
      </c>
      <c r="K18" s="34"/>
    </row>
    <row r="19" spans="2:11">
      <c r="B19" s="27"/>
      <c r="C19" s="7"/>
      <c r="D19" s="8"/>
      <c r="E19" s="8"/>
      <c r="F19" s="8"/>
      <c r="G19" s="8"/>
      <c r="H19" s="8"/>
      <c r="I19" s="8"/>
      <c r="J19" s="9"/>
      <c r="K19" s="34"/>
    </row>
    <row r="20" spans="2:11">
      <c r="B20" s="27"/>
      <c r="C20" s="7"/>
      <c r="D20" s="8"/>
      <c r="E20" s="8"/>
      <c r="F20" s="8"/>
      <c r="G20" s="8"/>
      <c r="H20" s="8"/>
      <c r="I20" s="8"/>
      <c r="J20" s="9"/>
      <c r="K20" s="34"/>
    </row>
    <row r="21" spans="2:11">
      <c r="B21" s="27"/>
      <c r="C21" s="7"/>
      <c r="D21" s="8"/>
      <c r="E21" s="8"/>
      <c r="F21" s="8"/>
      <c r="G21" s="8"/>
      <c r="H21" s="8"/>
      <c r="I21" s="8"/>
      <c r="J21" s="9"/>
      <c r="K21" s="34"/>
    </row>
    <row r="22" spans="2:11">
      <c r="B22" s="27"/>
      <c r="C22" s="7"/>
      <c r="D22" s="8"/>
      <c r="E22" s="8"/>
      <c r="F22" s="8"/>
      <c r="G22" s="8"/>
      <c r="H22" s="8"/>
      <c r="I22" s="8"/>
      <c r="J22" s="9"/>
      <c r="K22" s="34"/>
    </row>
    <row r="23" spans="2:11">
      <c r="B23" s="27"/>
      <c r="C23" s="7"/>
      <c r="D23" s="8"/>
      <c r="E23" s="8"/>
      <c r="F23" s="8"/>
      <c r="G23" s="8"/>
      <c r="H23" s="8"/>
      <c r="I23" s="8"/>
      <c r="J23" s="9"/>
      <c r="K23" s="34"/>
    </row>
    <row r="24" spans="2:11">
      <c r="B24" s="27"/>
      <c r="C24" s="7"/>
      <c r="D24" s="8"/>
      <c r="E24" s="8"/>
      <c r="F24" s="8"/>
      <c r="G24" s="8"/>
      <c r="H24" s="8"/>
      <c r="I24" s="8"/>
      <c r="J24" s="9"/>
      <c r="K24" s="34"/>
    </row>
    <row r="25" spans="2:11">
      <c r="B25" s="27"/>
      <c r="C25" s="7"/>
      <c r="D25" s="8"/>
      <c r="E25" s="8"/>
      <c r="F25" s="8"/>
      <c r="G25" s="8"/>
      <c r="H25" s="8"/>
      <c r="I25" s="8"/>
      <c r="J25" s="9"/>
      <c r="K25" s="34"/>
    </row>
    <row r="26" spans="2:11">
      <c r="B26" s="27"/>
      <c r="C26" s="7"/>
      <c r="D26" s="8"/>
      <c r="E26" s="8"/>
      <c r="F26" s="8"/>
      <c r="G26" s="8"/>
      <c r="H26" s="8"/>
      <c r="I26" s="8"/>
      <c r="J26" s="9"/>
      <c r="K26" s="34"/>
    </row>
    <row r="27" spans="2:11">
      <c r="B27" s="27"/>
      <c r="C27" s="7"/>
      <c r="D27" s="8"/>
      <c r="E27" s="8"/>
      <c r="F27" s="8"/>
      <c r="G27" s="8"/>
      <c r="H27" s="8"/>
      <c r="I27" s="8"/>
      <c r="J27" s="9"/>
      <c r="K27" s="34"/>
    </row>
    <row r="28" spans="2:11">
      <c r="B28" s="27"/>
      <c r="C28" s="7"/>
      <c r="D28" s="8"/>
      <c r="E28" s="8"/>
      <c r="F28" s="8"/>
      <c r="G28" s="8"/>
      <c r="H28" s="8"/>
      <c r="I28" s="8"/>
      <c r="J28" s="9"/>
      <c r="K28" s="34"/>
    </row>
    <row r="29" spans="2:11">
      <c r="B29" s="27"/>
      <c r="C29" s="7"/>
      <c r="D29" s="8"/>
      <c r="E29" s="8"/>
      <c r="F29" s="8"/>
      <c r="G29" s="8"/>
      <c r="H29" s="8"/>
      <c r="I29" s="8"/>
      <c r="J29" s="9"/>
      <c r="K29" s="34"/>
    </row>
    <row r="30" spans="2:11" ht="15.75" thickBot="1">
      <c r="B30" s="27"/>
      <c r="C30" s="53" t="s">
        <v>87</v>
      </c>
      <c r="D30" s="54"/>
      <c r="E30" s="47">
        <f>SUM(E18:E29)</f>
        <v>1</v>
      </c>
      <c r="F30" s="47">
        <f>SUM(F18:F29)</f>
        <v>27000</v>
      </c>
      <c r="G30" s="24"/>
      <c r="H30" s="47">
        <f>SUM(H18:H29)</f>
        <v>5400</v>
      </c>
      <c r="I30" s="24"/>
      <c r="J30" s="48">
        <f>SUM(J18:J29)</f>
        <v>32400</v>
      </c>
      <c r="K30" s="34"/>
    </row>
    <row r="31" spans="2:11" ht="15.75" thickTop="1">
      <c r="B31" s="27"/>
      <c r="C31" s="36"/>
      <c r="D31" s="25"/>
      <c r="E31" s="25"/>
      <c r="F31" s="25"/>
      <c r="G31" s="25"/>
      <c r="H31" s="25"/>
      <c r="I31" s="25"/>
      <c r="J31" s="37"/>
      <c r="K31" s="34"/>
    </row>
    <row r="32" spans="2:11">
      <c r="B32" s="27"/>
      <c r="C32" s="36"/>
      <c r="D32" s="25"/>
      <c r="E32" s="25"/>
      <c r="F32" s="25"/>
      <c r="G32" s="25"/>
      <c r="H32" s="25"/>
      <c r="I32" s="25"/>
      <c r="J32" s="37"/>
      <c r="K32" s="34"/>
    </row>
    <row r="33" spans="2:11">
      <c r="B33" s="27"/>
      <c r="C33" s="36"/>
      <c r="D33" s="25"/>
      <c r="E33" s="25"/>
      <c r="F33" s="25"/>
      <c r="G33" s="25"/>
      <c r="H33" s="25"/>
      <c r="I33" s="25"/>
      <c r="J33" s="37"/>
      <c r="K33" s="34"/>
    </row>
    <row r="34" spans="2:11">
      <c r="B34" s="27"/>
      <c r="C34" s="46" t="s">
        <v>88</v>
      </c>
      <c r="D34" s="42"/>
      <c r="E34" s="42"/>
      <c r="F34" s="42"/>
      <c r="G34" s="42"/>
      <c r="H34" s="57" t="s">
        <v>89</v>
      </c>
      <c r="I34" s="57"/>
      <c r="J34" s="58"/>
      <c r="K34" s="34"/>
    </row>
    <row r="35" spans="2:11">
      <c r="B35" s="27"/>
      <c r="C35" s="38"/>
      <c r="D35" s="39"/>
      <c r="E35" s="39"/>
      <c r="F35" s="39"/>
      <c r="G35" s="39"/>
      <c r="H35" s="39"/>
      <c r="I35" s="40"/>
      <c r="J35" s="41"/>
      <c r="K35" s="34"/>
    </row>
    <row r="36" spans="2:11" ht="5.0999999999999996" customHeight="1" thickBot="1">
      <c r="B36" s="43"/>
      <c r="C36" s="44"/>
      <c r="D36" s="44"/>
      <c r="E36" s="44"/>
      <c r="F36" s="44"/>
      <c r="G36" s="44"/>
      <c r="H36" s="44"/>
      <c r="I36" s="44"/>
      <c r="J36" s="44"/>
      <c r="K36" s="45"/>
    </row>
  </sheetData>
  <mergeCells count="5">
    <mergeCell ref="C7:E7"/>
    <mergeCell ref="C4:J5"/>
    <mergeCell ref="C30:D30"/>
    <mergeCell ref="B17:J17"/>
    <mergeCell ref="H34:J34"/>
  </mergeCells>
  <pageMargins left="0.7" right="0.7" top="0.75" bottom="0.75" header="0.3" footer="0.3"/>
  <pageSetup paperSize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2012-11-03T09:23:38Z</dcterms:created>
  <dcterms:modified xsi:type="dcterms:W3CDTF">2012-11-04T09:26:52Z</dcterms:modified>
</cp:coreProperties>
</file>