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2"/>
  </bookViews>
  <sheets>
    <sheet name="All" sheetId="4" r:id="rId1"/>
    <sheet name="Stock_Card" sheetId="2" r:id="rId2"/>
    <sheet name="Cond_Formating" sheetId="5" r:id="rId3"/>
    <sheet name="Sheet2" sheetId="6" r:id="rId4"/>
  </sheets>
  <definedNames>
    <definedName name="_xlnm._FilterDatabase" localSheetId="0" hidden="1">All!$M$5:$Q$42</definedName>
    <definedName name="_xlnm._FilterDatabase" localSheetId="2" hidden="1">Cond_Formating!#REF!</definedName>
    <definedName name="_xlnm._FilterDatabase" localSheetId="1" hidden="1">Stock_Card!$G$34:$G$81</definedName>
    <definedName name="cn">All!$M$7:$M$42</definedName>
    <definedName name="_xlnm.Extract" localSheetId="2">Cond_Formating!$B$5</definedName>
    <definedName name="_xlnm.Extract" localSheetId="1">Stock_Card!$H$34</definedName>
    <definedName name="June">Cond_Formating!#REF!</definedName>
    <definedName name="P.A">All!$G$7:$G$53</definedName>
    <definedName name="P.I">All!$D$7:$D$53</definedName>
    <definedName name="P.Q">All!$F$7:$F$53</definedName>
    <definedName name="S.A">All!$Q$7:$Q$42</definedName>
    <definedName name="S.I">All!$N$7:$N$42</definedName>
    <definedName name="salman" comment="Purchase Qty">Cond_Formating!$A$6:$A$11</definedName>
    <definedName name="sanaullah">Cond_Formating!$A$1</definedName>
  </definedNames>
  <calcPr calcId="124519"/>
</workbook>
</file>

<file path=xl/calcChain.xml><?xml version="1.0" encoding="utf-8"?>
<calcChain xmlns="http://schemas.openxmlformats.org/spreadsheetml/2006/main">
  <c r="E15" i="2"/>
  <c r="E14"/>
  <c r="E13"/>
  <c r="E12"/>
  <c r="E11"/>
  <c r="E10"/>
  <c r="E9"/>
  <c r="E8"/>
  <c r="E4" i="6"/>
  <c r="H15" i="2"/>
  <c r="K15"/>
  <c r="H14"/>
  <c r="K14"/>
  <c r="H13"/>
  <c r="K13"/>
  <c r="H12"/>
  <c r="K12"/>
  <c r="H11"/>
  <c r="K11"/>
  <c r="H10"/>
  <c r="K10"/>
  <c r="H9"/>
  <c r="K9"/>
  <c r="H8"/>
  <c r="K8"/>
  <c r="H21"/>
  <c r="E21"/>
  <c r="C9"/>
  <c r="C10" s="1"/>
  <c r="C11" s="1"/>
  <c r="C12" s="1"/>
  <c r="C13" s="1"/>
  <c r="C14" s="1"/>
  <c r="C15" s="1"/>
  <c r="C16" s="1"/>
  <c r="C17" s="1"/>
  <c r="C18" s="1"/>
  <c r="C19" s="1"/>
  <c r="G7" i="4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F55"/>
  <c r="G55"/>
  <c r="P44"/>
  <c r="Q42"/>
  <c r="Q41"/>
  <c r="Q40"/>
  <c r="Q39"/>
  <c r="Q38"/>
  <c r="Q37"/>
  <c r="Q36"/>
  <c r="Q35"/>
  <c r="Q34"/>
  <c r="Q33"/>
  <c r="Q32"/>
  <c r="Q31"/>
  <c r="Q30"/>
  <c r="Q29"/>
  <c r="Q28"/>
  <c r="Q27"/>
  <c r="Q26"/>
  <c r="Q25"/>
  <c r="Q24"/>
  <c r="Q23"/>
  <c r="Q22"/>
  <c r="Q21"/>
  <c r="J14" i="2" s="1"/>
  <c r="Q20" i="4"/>
  <c r="J13" i="2" s="1"/>
  <c r="Q19" i="4"/>
  <c r="Q18"/>
  <c r="J12" i="2" s="1"/>
  <c r="Q17" i="4"/>
  <c r="C16" i="5" s="1"/>
  <c r="Q16" i="4"/>
  <c r="C15" i="5" s="1"/>
  <c r="Q15" i="4"/>
  <c r="C14" i="5" s="1"/>
  <c r="Q14" i="4"/>
  <c r="C13" i="5" s="1"/>
  <c r="Q13" i="4"/>
  <c r="C12" i="5" s="1"/>
  <c r="Q12" i="4"/>
  <c r="C11" i="5" s="1"/>
  <c r="Q11" i="4"/>
  <c r="C10" i="5" s="1"/>
  <c r="Q10" i="4"/>
  <c r="C9" i="5" s="1"/>
  <c r="Q9" i="4"/>
  <c r="C8" i="5" s="1"/>
  <c r="Q8" i="4"/>
  <c r="C7" i="5" s="1"/>
  <c r="Q7" i="4"/>
  <c r="Q44" s="1"/>
  <c r="G15" i="2" l="1"/>
  <c r="G14"/>
  <c r="G13"/>
  <c r="G12"/>
  <c r="G11"/>
  <c r="G10"/>
  <c r="G9"/>
  <c r="G8"/>
  <c r="J10"/>
  <c r="I10" s="1"/>
  <c r="I12"/>
  <c r="I13"/>
  <c r="I14"/>
  <c r="C6" i="5"/>
  <c r="J11" i="2"/>
  <c r="I11" s="1"/>
  <c r="J15"/>
  <c r="I15" s="1"/>
  <c r="J8"/>
  <c r="I8" s="1"/>
  <c r="J9"/>
  <c r="J21" s="1"/>
  <c r="K21"/>
  <c r="F8"/>
  <c r="L8"/>
  <c r="M8"/>
  <c r="G21"/>
  <c r="F10"/>
  <c r="L10" s="1"/>
  <c r="M10" s="1"/>
  <c r="F11"/>
  <c r="L11" s="1"/>
  <c r="M11" s="1"/>
  <c r="F12"/>
  <c r="L12" s="1"/>
  <c r="M12" s="1"/>
  <c r="F13"/>
  <c r="L13" s="1"/>
  <c r="M13" s="1"/>
  <c r="F14"/>
  <c r="L14" s="1"/>
  <c r="M14" s="1"/>
  <c r="F15"/>
  <c r="L15" s="1"/>
  <c r="M15" s="1"/>
  <c r="F9"/>
  <c r="L9"/>
  <c r="M9"/>
  <c r="I9" l="1"/>
  <c r="M21"/>
</calcChain>
</file>

<file path=xl/sharedStrings.xml><?xml version="1.0" encoding="utf-8"?>
<sst xmlns="http://schemas.openxmlformats.org/spreadsheetml/2006/main" count="219" uniqueCount="43">
  <si>
    <t>Name</t>
  </si>
  <si>
    <t>Item</t>
  </si>
  <si>
    <t>Qty</t>
  </si>
  <si>
    <t>Rate</t>
  </si>
  <si>
    <t>Amount</t>
  </si>
  <si>
    <t>Irfan</t>
  </si>
  <si>
    <t>Rizwan</t>
  </si>
  <si>
    <t>Farhan</t>
  </si>
  <si>
    <t>Mustafa</t>
  </si>
  <si>
    <t>Hassan</t>
  </si>
  <si>
    <t>Faizan</t>
  </si>
  <si>
    <t>Abdul Wahab</t>
  </si>
  <si>
    <t>Imran</t>
  </si>
  <si>
    <t>Pencile</t>
  </si>
  <si>
    <t>Bag</t>
  </si>
  <si>
    <t>Pen</t>
  </si>
  <si>
    <t>Eraser</t>
  </si>
  <si>
    <t>Tiffin Box</t>
  </si>
  <si>
    <t>Scale</t>
  </si>
  <si>
    <t>Pencile Box</t>
  </si>
  <si>
    <t>Sharpner</t>
  </si>
  <si>
    <t>Total</t>
  </si>
  <si>
    <t>Purchase Register</t>
  </si>
  <si>
    <t>Sales Register</t>
  </si>
  <si>
    <t>Abdul Samad</t>
  </si>
  <si>
    <t>Amin</t>
  </si>
  <si>
    <t>Saqib</t>
  </si>
  <si>
    <t>Ashfaq</t>
  </si>
  <si>
    <t>Yasir</t>
  </si>
  <si>
    <t>Naveed</t>
  </si>
  <si>
    <t>Khurram</t>
  </si>
  <si>
    <t>Akbar</t>
  </si>
  <si>
    <t>Arif</t>
  </si>
  <si>
    <t>Abdul Basit</t>
  </si>
  <si>
    <t>Ashraf</t>
  </si>
  <si>
    <t>Avg. Rate</t>
  </si>
  <si>
    <t>Total Purchases</t>
  </si>
  <si>
    <t>Total Sales</t>
  </si>
  <si>
    <t>Balance</t>
  </si>
  <si>
    <t>Serial
No.</t>
  </si>
  <si>
    <t>Stock Card</t>
  </si>
  <si>
    <t>Sales</t>
  </si>
  <si>
    <t>June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</si>
</sst>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5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theme="0"/>
      </right>
      <top style="medium">
        <color auto="1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auto="1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0" fillId="0" borderId="0" xfId="0" applyBorder="1"/>
    <xf numFmtId="0" fontId="0" fillId="4" borderId="0" xfId="0" applyFont="1" applyFill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applyFont="1" applyBorder="1"/>
    <xf numFmtId="0" fontId="0" fillId="0" borderId="1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43" fontId="0" fillId="0" borderId="1" xfId="1" applyFont="1" applyBorder="1"/>
    <xf numFmtId="43" fontId="0" fillId="0" borderId="0" xfId="1" applyFont="1" applyBorder="1"/>
    <xf numFmtId="43" fontId="0" fillId="3" borderId="1" xfId="1" applyFont="1" applyFill="1" applyBorder="1"/>
    <xf numFmtId="0" fontId="0" fillId="6" borderId="0" xfId="0" applyFont="1" applyFill="1"/>
    <xf numFmtId="0" fontId="0" fillId="2" borderId="0" xfId="0" applyFont="1" applyFill="1"/>
    <xf numFmtId="0" fontId="0" fillId="7" borderId="0" xfId="0" applyFont="1" applyFill="1"/>
    <xf numFmtId="43" fontId="2" fillId="0" borderId="1" xfId="1" applyFont="1" applyBorder="1"/>
    <xf numFmtId="0" fontId="0" fillId="9" borderId="0" xfId="0" applyFill="1"/>
    <xf numFmtId="0" fontId="0" fillId="9" borderId="2" xfId="0" applyFill="1" applyBorder="1"/>
    <xf numFmtId="0" fontId="0" fillId="9" borderId="3" xfId="0" applyFill="1" applyBorder="1"/>
    <xf numFmtId="0" fontId="0" fillId="9" borderId="10" xfId="0" applyFill="1" applyBorder="1"/>
    <xf numFmtId="0" fontId="0" fillId="9" borderId="5" xfId="0" applyFill="1" applyBorder="1"/>
    <xf numFmtId="0" fontId="0" fillId="9" borderId="11" xfId="0" applyFill="1" applyBorder="1"/>
    <xf numFmtId="0" fontId="0" fillId="9" borderId="0" xfId="0" applyFill="1" applyBorder="1"/>
    <xf numFmtId="0" fontId="0" fillId="0" borderId="0" xfId="0" applyBorder="1" applyAlignment="1">
      <alignment horizontal="center"/>
    </xf>
    <xf numFmtId="0" fontId="0" fillId="9" borderId="12" xfId="0" applyFill="1" applyBorder="1"/>
    <xf numFmtId="0" fontId="0" fillId="9" borderId="13" xfId="0" applyFill="1" applyBorder="1"/>
    <xf numFmtId="0" fontId="0" fillId="9" borderId="14" xfId="0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43" fontId="0" fillId="0" borderId="15" xfId="1" applyFont="1" applyBorder="1"/>
    <xf numFmtId="43" fontId="0" fillId="0" borderId="16" xfId="1" applyFont="1" applyBorder="1"/>
    <xf numFmtId="43" fontId="0" fillId="0" borderId="17" xfId="1" applyFont="1" applyBorder="1"/>
    <xf numFmtId="43" fontId="2" fillId="0" borderId="19" xfId="1" applyFont="1" applyBorder="1"/>
    <xf numFmtId="0" fontId="2" fillId="3" borderId="23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4" fillId="8" borderId="18" xfId="0" applyFont="1" applyFill="1" applyBorder="1" applyAlignment="1">
      <alignment horizontal="center"/>
    </xf>
    <xf numFmtId="0" fontId="4" fillId="8" borderId="19" xfId="0" applyFont="1" applyFill="1" applyBorder="1" applyAlignment="1">
      <alignment horizontal="center"/>
    </xf>
    <xf numFmtId="0" fontId="4" fillId="8" borderId="20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R68"/>
  <sheetViews>
    <sheetView showGridLines="0" topLeftCell="H1" zoomScale="175" zoomScaleNormal="175" workbookViewId="0">
      <selection activeCell="Q16" sqref="Q16:Q36"/>
    </sheetView>
  </sheetViews>
  <sheetFormatPr defaultRowHeight="15"/>
  <cols>
    <col min="1" max="1" width="9.140625" style="20"/>
    <col min="2" max="2" width="0.85546875" style="20" customWidth="1"/>
    <col min="3" max="3" width="12.85546875" style="20" bestFit="1" customWidth="1"/>
    <col min="4" max="4" width="11.28515625" style="20" bestFit="1" customWidth="1"/>
    <col min="5" max="5" width="9.140625" style="20"/>
    <col min="6" max="6" width="9.7109375" style="20" bestFit="1" customWidth="1"/>
    <col min="7" max="7" width="11.5703125" style="20" bestFit="1" customWidth="1"/>
    <col min="8" max="8" width="0.85546875" style="20" customWidth="1"/>
    <col min="9" max="9" width="9.140625" style="20" customWidth="1"/>
    <col min="10" max="10" width="0.85546875" style="19" customWidth="1"/>
    <col min="11" max="11" width="9.140625" style="18"/>
    <col min="12" max="12" width="0.85546875" style="18" customWidth="1"/>
    <col min="13" max="13" width="12.5703125" style="18" bestFit="1" customWidth="1"/>
    <col min="14" max="14" width="11.28515625" style="18" bestFit="1" customWidth="1"/>
    <col min="15" max="15" width="8" style="18" bestFit="1" customWidth="1"/>
    <col min="16" max="16" width="8.140625" style="18" bestFit="1" customWidth="1"/>
    <col min="17" max="17" width="10.5703125" style="18" bestFit="1" customWidth="1"/>
    <col min="18" max="18" width="0.85546875" style="18" customWidth="1"/>
    <col min="19" max="16384" width="9.140625" style="18"/>
  </cols>
  <sheetData>
    <row r="1" spans="2:18" ht="15.75" thickBot="1"/>
    <row r="2" spans="2:18" ht="5.0999999999999996" customHeight="1">
      <c r="B2" s="5"/>
      <c r="C2" s="6"/>
      <c r="D2" s="6"/>
      <c r="E2" s="6"/>
      <c r="F2" s="6"/>
      <c r="G2" s="6"/>
      <c r="H2" s="7"/>
      <c r="L2" s="5"/>
      <c r="M2" s="6"/>
      <c r="N2" s="6"/>
      <c r="O2" s="6"/>
      <c r="P2" s="6"/>
      <c r="Q2" s="6"/>
      <c r="R2" s="7"/>
    </row>
    <row r="3" spans="2:18" ht="18.75">
      <c r="B3" s="8"/>
      <c r="C3" s="45" t="s">
        <v>22</v>
      </c>
      <c r="D3" s="45"/>
      <c r="E3" s="45"/>
      <c r="F3" s="45"/>
      <c r="G3" s="45"/>
      <c r="H3" s="9"/>
      <c r="L3" s="8"/>
      <c r="M3" s="45" t="s">
        <v>23</v>
      </c>
      <c r="N3" s="45"/>
      <c r="O3" s="45"/>
      <c r="P3" s="45"/>
      <c r="Q3" s="45"/>
      <c r="R3" s="9"/>
    </row>
    <row r="4" spans="2:18" ht="5.0999999999999996" customHeight="1">
      <c r="B4" s="8"/>
      <c r="C4" s="10"/>
      <c r="D4" s="10"/>
      <c r="E4" s="10"/>
      <c r="F4" s="10"/>
      <c r="G4" s="10"/>
      <c r="H4" s="9"/>
      <c r="L4" s="8"/>
      <c r="M4" s="10"/>
      <c r="N4" s="10"/>
      <c r="O4" s="10"/>
      <c r="P4" s="10"/>
      <c r="Q4" s="10"/>
      <c r="R4" s="9"/>
    </row>
    <row r="5" spans="2:18">
      <c r="B5" s="8"/>
      <c r="C5" s="2" t="s">
        <v>0</v>
      </c>
      <c r="D5" s="2" t="s">
        <v>1</v>
      </c>
      <c r="E5" s="2" t="s">
        <v>3</v>
      </c>
      <c r="F5" s="2" t="s">
        <v>2</v>
      </c>
      <c r="G5" s="2" t="s">
        <v>4</v>
      </c>
      <c r="H5" s="9"/>
      <c r="L5" s="8"/>
      <c r="M5" s="2" t="s">
        <v>0</v>
      </c>
      <c r="N5" s="2" t="s">
        <v>1</v>
      </c>
      <c r="O5" s="2" t="s">
        <v>3</v>
      </c>
      <c r="P5" s="2" t="s">
        <v>2</v>
      </c>
      <c r="Q5" s="2" t="s">
        <v>4</v>
      </c>
      <c r="R5" s="9"/>
    </row>
    <row r="6" spans="2:18" ht="5.0999999999999996" hidden="1" customHeight="1">
      <c r="B6" s="8"/>
      <c r="C6" s="10"/>
      <c r="D6" s="10"/>
      <c r="E6" s="10"/>
      <c r="F6" s="10"/>
      <c r="G6" s="10"/>
      <c r="H6" s="9"/>
      <c r="L6" s="8"/>
      <c r="M6" s="10"/>
      <c r="N6" s="10"/>
      <c r="O6" s="10"/>
      <c r="P6" s="10"/>
      <c r="Q6" s="10"/>
      <c r="R6" s="9"/>
    </row>
    <row r="7" spans="2:18" hidden="1">
      <c r="B7" s="8"/>
      <c r="C7" s="11" t="s">
        <v>9</v>
      </c>
      <c r="D7" s="11" t="s">
        <v>14</v>
      </c>
      <c r="E7" s="15">
        <v>250</v>
      </c>
      <c r="F7" s="15">
        <v>98</v>
      </c>
      <c r="G7" s="15">
        <f t="shared" ref="G7:G53" si="0">F7*E7</f>
        <v>24500</v>
      </c>
      <c r="H7" s="9"/>
      <c r="L7" s="8"/>
      <c r="M7" s="1" t="s">
        <v>24</v>
      </c>
      <c r="N7" s="11" t="s">
        <v>13</v>
      </c>
      <c r="O7" s="15">
        <v>3</v>
      </c>
      <c r="P7" s="15">
        <v>16</v>
      </c>
      <c r="Q7" s="15">
        <f t="shared" ref="Q7:Q42" si="1">P7*O7</f>
        <v>48</v>
      </c>
      <c r="R7" s="9"/>
    </row>
    <row r="8" spans="2:18" hidden="1">
      <c r="B8" s="8"/>
      <c r="C8" s="11" t="s">
        <v>9</v>
      </c>
      <c r="D8" s="11" t="s">
        <v>17</v>
      </c>
      <c r="E8" s="15">
        <v>210</v>
      </c>
      <c r="F8" s="15">
        <v>32</v>
      </c>
      <c r="G8" s="15">
        <f t="shared" si="0"/>
        <v>6720</v>
      </c>
      <c r="H8" s="9"/>
      <c r="L8" s="8"/>
      <c r="M8" s="1" t="s">
        <v>25</v>
      </c>
      <c r="N8" s="11" t="s">
        <v>17</v>
      </c>
      <c r="O8" s="15">
        <v>315</v>
      </c>
      <c r="P8" s="15">
        <v>250</v>
      </c>
      <c r="Q8" s="15">
        <f t="shared" si="1"/>
        <v>78750</v>
      </c>
      <c r="R8" s="9"/>
    </row>
    <row r="9" spans="2:18" hidden="1">
      <c r="B9" s="8"/>
      <c r="C9" s="11" t="s">
        <v>11</v>
      </c>
      <c r="D9" s="11" t="s">
        <v>19</v>
      </c>
      <c r="E9" s="15">
        <v>60</v>
      </c>
      <c r="F9" s="15">
        <v>35</v>
      </c>
      <c r="G9" s="15">
        <f t="shared" si="0"/>
        <v>2100</v>
      </c>
      <c r="H9" s="9"/>
      <c r="L9" s="8"/>
      <c r="M9" s="1" t="s">
        <v>26</v>
      </c>
      <c r="N9" s="11" t="s">
        <v>14</v>
      </c>
      <c r="O9" s="15">
        <v>375</v>
      </c>
      <c r="P9" s="15">
        <v>105</v>
      </c>
      <c r="Q9" s="15">
        <f t="shared" si="1"/>
        <v>39375</v>
      </c>
      <c r="R9" s="9"/>
    </row>
    <row r="10" spans="2:18" hidden="1">
      <c r="B10" s="8"/>
      <c r="C10" s="11" t="s">
        <v>8</v>
      </c>
      <c r="D10" s="11" t="s">
        <v>17</v>
      </c>
      <c r="E10" s="15">
        <v>210</v>
      </c>
      <c r="F10" s="15">
        <v>65</v>
      </c>
      <c r="G10" s="15">
        <f t="shared" si="0"/>
        <v>13650</v>
      </c>
      <c r="H10" s="9"/>
      <c r="L10" s="8"/>
      <c r="M10" s="1" t="s">
        <v>27</v>
      </c>
      <c r="N10" s="11" t="s">
        <v>13</v>
      </c>
      <c r="O10" s="15">
        <v>3</v>
      </c>
      <c r="P10" s="15">
        <v>120</v>
      </c>
      <c r="Q10" s="15">
        <f t="shared" si="1"/>
        <v>360</v>
      </c>
      <c r="R10" s="9"/>
    </row>
    <row r="11" spans="2:18" hidden="1">
      <c r="B11" s="8"/>
      <c r="C11" s="11" t="s">
        <v>7</v>
      </c>
      <c r="D11" s="11" t="s">
        <v>14</v>
      </c>
      <c r="E11" s="15">
        <v>225</v>
      </c>
      <c r="F11" s="15">
        <v>35</v>
      </c>
      <c r="G11" s="15">
        <f t="shared" si="0"/>
        <v>7875</v>
      </c>
      <c r="H11" s="9"/>
      <c r="L11" s="8"/>
      <c r="M11" s="1" t="s">
        <v>28</v>
      </c>
      <c r="N11" s="11" t="s">
        <v>14</v>
      </c>
      <c r="O11" s="15">
        <v>375</v>
      </c>
      <c r="P11" s="15">
        <v>120</v>
      </c>
      <c r="Q11" s="15">
        <f t="shared" si="1"/>
        <v>45000</v>
      </c>
      <c r="R11" s="9"/>
    </row>
    <row r="12" spans="2:18" hidden="1">
      <c r="B12" s="8"/>
      <c r="C12" s="11" t="s">
        <v>12</v>
      </c>
      <c r="D12" s="11" t="s">
        <v>16</v>
      </c>
      <c r="E12" s="15">
        <v>2</v>
      </c>
      <c r="F12" s="15">
        <v>21</v>
      </c>
      <c r="G12" s="15">
        <f t="shared" si="0"/>
        <v>42</v>
      </c>
      <c r="H12" s="9"/>
      <c r="L12" s="8"/>
      <c r="M12" s="1" t="s">
        <v>29</v>
      </c>
      <c r="N12" s="11" t="s">
        <v>14</v>
      </c>
      <c r="O12" s="15">
        <v>375</v>
      </c>
      <c r="P12" s="15">
        <v>78</v>
      </c>
      <c r="Q12" s="15">
        <f t="shared" si="1"/>
        <v>29250</v>
      </c>
      <c r="R12" s="9"/>
    </row>
    <row r="13" spans="2:18" hidden="1">
      <c r="B13" s="8"/>
      <c r="C13" s="11" t="s">
        <v>8</v>
      </c>
      <c r="D13" s="11" t="s">
        <v>16</v>
      </c>
      <c r="E13" s="15">
        <v>3</v>
      </c>
      <c r="F13" s="15">
        <v>32</v>
      </c>
      <c r="G13" s="15">
        <f t="shared" si="0"/>
        <v>96</v>
      </c>
      <c r="H13" s="9"/>
      <c r="L13" s="8"/>
      <c r="M13" s="1" t="s">
        <v>30</v>
      </c>
      <c r="N13" s="11" t="s">
        <v>16</v>
      </c>
      <c r="O13" s="15">
        <v>3</v>
      </c>
      <c r="P13" s="15">
        <v>250</v>
      </c>
      <c r="Q13" s="15">
        <f t="shared" si="1"/>
        <v>750</v>
      </c>
      <c r="R13" s="9"/>
    </row>
    <row r="14" spans="2:18" hidden="1">
      <c r="B14" s="8"/>
      <c r="C14" s="11" t="s">
        <v>10</v>
      </c>
      <c r="D14" s="11" t="s">
        <v>14</v>
      </c>
      <c r="E14" s="15">
        <v>250</v>
      </c>
      <c r="F14" s="15">
        <v>32</v>
      </c>
      <c r="G14" s="15">
        <f t="shared" si="0"/>
        <v>8000</v>
      </c>
      <c r="H14" s="9"/>
      <c r="L14" s="8"/>
      <c r="M14" s="1" t="s">
        <v>31</v>
      </c>
      <c r="N14" s="11" t="s">
        <v>14</v>
      </c>
      <c r="O14" s="15">
        <v>375</v>
      </c>
      <c r="P14" s="15">
        <v>23</v>
      </c>
      <c r="Q14" s="15">
        <f t="shared" si="1"/>
        <v>8625</v>
      </c>
      <c r="R14" s="9"/>
    </row>
    <row r="15" spans="2:18" hidden="1">
      <c r="B15" s="8"/>
      <c r="C15" s="11" t="s">
        <v>11</v>
      </c>
      <c r="D15" s="11" t="s">
        <v>17</v>
      </c>
      <c r="E15" s="15">
        <v>100</v>
      </c>
      <c r="F15" s="15">
        <v>62</v>
      </c>
      <c r="G15" s="15">
        <f t="shared" si="0"/>
        <v>6200</v>
      </c>
      <c r="H15" s="9"/>
      <c r="L15" s="8"/>
      <c r="M15" s="1" t="s">
        <v>32</v>
      </c>
      <c r="N15" s="11" t="s">
        <v>16</v>
      </c>
      <c r="O15" s="15">
        <v>3</v>
      </c>
      <c r="P15" s="15">
        <v>14</v>
      </c>
      <c r="Q15" s="15">
        <f t="shared" si="1"/>
        <v>42</v>
      </c>
      <c r="R15" s="9"/>
    </row>
    <row r="16" spans="2:18">
      <c r="B16" s="8"/>
      <c r="C16" s="11" t="s">
        <v>6</v>
      </c>
      <c r="D16" s="11" t="s">
        <v>20</v>
      </c>
      <c r="E16" s="15">
        <v>2</v>
      </c>
      <c r="F16" s="15">
        <v>31</v>
      </c>
      <c r="G16" s="15">
        <f t="shared" si="0"/>
        <v>62</v>
      </c>
      <c r="H16" s="9"/>
      <c r="L16" s="8"/>
      <c r="M16" s="1" t="s">
        <v>33</v>
      </c>
      <c r="N16" s="11" t="s">
        <v>16</v>
      </c>
      <c r="O16" s="15">
        <v>3</v>
      </c>
      <c r="P16" s="15">
        <v>14</v>
      </c>
      <c r="Q16" s="15">
        <f t="shared" si="1"/>
        <v>42</v>
      </c>
      <c r="R16" s="9"/>
    </row>
    <row r="17" spans="2:18" hidden="1">
      <c r="B17" s="8"/>
      <c r="C17" s="11" t="s">
        <v>12</v>
      </c>
      <c r="D17" s="11" t="s">
        <v>14</v>
      </c>
      <c r="E17" s="15">
        <v>225</v>
      </c>
      <c r="F17" s="15">
        <v>32</v>
      </c>
      <c r="G17" s="15">
        <f t="shared" si="0"/>
        <v>7200</v>
      </c>
      <c r="H17" s="9"/>
      <c r="L17" s="8"/>
      <c r="M17" s="1" t="s">
        <v>34</v>
      </c>
      <c r="N17" s="11" t="s">
        <v>19</v>
      </c>
      <c r="O17" s="15">
        <v>90</v>
      </c>
      <c r="P17" s="15">
        <v>19</v>
      </c>
      <c r="Q17" s="15">
        <f t="shared" si="1"/>
        <v>1710</v>
      </c>
      <c r="R17" s="9"/>
    </row>
    <row r="18" spans="2:18" hidden="1">
      <c r="B18" s="8"/>
      <c r="C18" s="11" t="s">
        <v>5</v>
      </c>
      <c r="D18" s="11" t="s">
        <v>18</v>
      </c>
      <c r="E18" s="15">
        <v>3</v>
      </c>
      <c r="F18" s="15">
        <v>32</v>
      </c>
      <c r="G18" s="15">
        <f t="shared" si="0"/>
        <v>96</v>
      </c>
      <c r="H18" s="9"/>
      <c r="L18" s="8"/>
      <c r="M18" s="1" t="s">
        <v>26</v>
      </c>
      <c r="N18" s="11" t="s">
        <v>20</v>
      </c>
      <c r="O18" s="15">
        <v>3</v>
      </c>
      <c r="P18" s="15">
        <v>24</v>
      </c>
      <c r="Q18" s="15">
        <f t="shared" si="1"/>
        <v>72</v>
      </c>
      <c r="R18" s="9"/>
    </row>
    <row r="19" spans="2:18" hidden="1">
      <c r="B19" s="8"/>
      <c r="C19" s="11" t="s">
        <v>8</v>
      </c>
      <c r="D19" s="11" t="s">
        <v>17</v>
      </c>
      <c r="E19" s="15">
        <v>220</v>
      </c>
      <c r="F19" s="15">
        <v>32</v>
      </c>
      <c r="G19" s="15">
        <f t="shared" si="0"/>
        <v>7040</v>
      </c>
      <c r="H19" s="9"/>
      <c r="L19" s="8"/>
      <c r="M19" s="1" t="s">
        <v>27</v>
      </c>
      <c r="N19" s="11" t="s">
        <v>17</v>
      </c>
      <c r="O19" s="15">
        <v>315</v>
      </c>
      <c r="P19" s="15">
        <v>13</v>
      </c>
      <c r="Q19" s="15">
        <f t="shared" si="1"/>
        <v>4095</v>
      </c>
      <c r="R19" s="9"/>
    </row>
    <row r="20" spans="2:18" hidden="1">
      <c r="B20" s="8"/>
      <c r="C20" s="11" t="s">
        <v>12</v>
      </c>
      <c r="D20" s="11" t="s">
        <v>17</v>
      </c>
      <c r="E20" s="15">
        <v>150</v>
      </c>
      <c r="F20" s="15">
        <v>62</v>
      </c>
      <c r="G20" s="15">
        <f t="shared" si="0"/>
        <v>9300</v>
      </c>
      <c r="H20" s="9"/>
      <c r="L20" s="8"/>
      <c r="M20" s="1" t="s">
        <v>28</v>
      </c>
      <c r="N20" s="11" t="s">
        <v>18</v>
      </c>
      <c r="O20" s="15">
        <v>4.5</v>
      </c>
      <c r="P20" s="15">
        <v>12</v>
      </c>
      <c r="Q20" s="15">
        <f t="shared" si="1"/>
        <v>54</v>
      </c>
      <c r="R20" s="9"/>
    </row>
    <row r="21" spans="2:18" hidden="1">
      <c r="B21" s="8"/>
      <c r="C21" s="11" t="s">
        <v>9</v>
      </c>
      <c r="D21" s="11" t="s">
        <v>17</v>
      </c>
      <c r="E21" s="15">
        <v>120</v>
      </c>
      <c r="F21" s="15">
        <v>21</v>
      </c>
      <c r="G21" s="15">
        <f t="shared" si="0"/>
        <v>2520</v>
      </c>
      <c r="H21" s="9"/>
      <c r="L21" s="8"/>
      <c r="M21" s="1" t="s">
        <v>29</v>
      </c>
      <c r="N21" s="11" t="s">
        <v>15</v>
      </c>
      <c r="O21" s="15">
        <v>37.5</v>
      </c>
      <c r="P21" s="15">
        <v>20</v>
      </c>
      <c r="Q21" s="15">
        <f t="shared" si="1"/>
        <v>750</v>
      </c>
      <c r="R21" s="9"/>
    </row>
    <row r="22" spans="2:18" hidden="1">
      <c r="B22" s="8"/>
      <c r="C22" s="11" t="s">
        <v>5</v>
      </c>
      <c r="D22" s="11" t="s">
        <v>14</v>
      </c>
      <c r="E22" s="15">
        <v>350</v>
      </c>
      <c r="F22" s="15">
        <v>32</v>
      </c>
      <c r="G22" s="15">
        <f t="shared" si="0"/>
        <v>11200</v>
      </c>
      <c r="H22" s="9"/>
      <c r="L22" s="8"/>
      <c r="M22" s="1" t="s">
        <v>30</v>
      </c>
      <c r="N22" s="11" t="s">
        <v>18</v>
      </c>
      <c r="O22" s="15">
        <v>4.5</v>
      </c>
      <c r="P22" s="15">
        <v>15</v>
      </c>
      <c r="Q22" s="15">
        <f t="shared" si="1"/>
        <v>67.5</v>
      </c>
      <c r="R22" s="9"/>
    </row>
    <row r="23" spans="2:18" hidden="1">
      <c r="B23" s="8"/>
      <c r="C23" s="11" t="s">
        <v>11</v>
      </c>
      <c r="D23" s="11" t="s">
        <v>14</v>
      </c>
      <c r="E23" s="15">
        <v>220</v>
      </c>
      <c r="F23" s="15">
        <v>32</v>
      </c>
      <c r="G23" s="15">
        <f t="shared" si="0"/>
        <v>7040</v>
      </c>
      <c r="H23" s="9"/>
      <c r="L23" s="8"/>
      <c r="M23" s="1" t="s">
        <v>30</v>
      </c>
      <c r="N23" s="11" t="s">
        <v>20</v>
      </c>
      <c r="O23" s="15">
        <v>3</v>
      </c>
      <c r="P23" s="15">
        <v>17</v>
      </c>
      <c r="Q23" s="15">
        <f t="shared" si="1"/>
        <v>51</v>
      </c>
      <c r="R23" s="9"/>
    </row>
    <row r="24" spans="2:18" hidden="1">
      <c r="B24" s="8"/>
      <c r="C24" s="11" t="s">
        <v>10</v>
      </c>
      <c r="D24" s="11" t="s">
        <v>16</v>
      </c>
      <c r="E24" s="15">
        <v>2.5</v>
      </c>
      <c r="F24" s="15">
        <v>32</v>
      </c>
      <c r="G24" s="15">
        <f t="shared" si="0"/>
        <v>80</v>
      </c>
      <c r="H24" s="9"/>
      <c r="L24" s="8"/>
      <c r="M24" s="1" t="s">
        <v>31</v>
      </c>
      <c r="N24" s="11" t="s">
        <v>16</v>
      </c>
      <c r="O24" s="15">
        <v>3</v>
      </c>
      <c r="P24" s="15">
        <v>24</v>
      </c>
      <c r="Q24" s="15">
        <f t="shared" si="1"/>
        <v>72</v>
      </c>
      <c r="R24" s="9"/>
    </row>
    <row r="25" spans="2:18" hidden="1">
      <c r="B25" s="8"/>
      <c r="C25" s="11" t="s">
        <v>10</v>
      </c>
      <c r="D25" s="11" t="s">
        <v>16</v>
      </c>
      <c r="E25" s="15">
        <v>5</v>
      </c>
      <c r="F25" s="15">
        <v>12</v>
      </c>
      <c r="G25" s="15">
        <f t="shared" si="0"/>
        <v>60</v>
      </c>
      <c r="H25" s="9"/>
      <c r="L25" s="8"/>
      <c r="M25" s="1" t="s">
        <v>32</v>
      </c>
      <c r="N25" s="11" t="s">
        <v>17</v>
      </c>
      <c r="O25" s="15">
        <v>315</v>
      </c>
      <c r="P25" s="15">
        <v>11</v>
      </c>
      <c r="Q25" s="15">
        <f t="shared" si="1"/>
        <v>3465</v>
      </c>
      <c r="R25" s="9"/>
    </row>
    <row r="26" spans="2:18">
      <c r="B26" s="8"/>
      <c r="C26" s="11" t="s">
        <v>7</v>
      </c>
      <c r="D26" s="11" t="s">
        <v>15</v>
      </c>
      <c r="E26" s="15">
        <v>25</v>
      </c>
      <c r="F26" s="15">
        <v>65</v>
      </c>
      <c r="G26" s="15">
        <f t="shared" si="0"/>
        <v>1625</v>
      </c>
      <c r="H26" s="9"/>
      <c r="L26" s="8"/>
      <c r="M26" s="1" t="s">
        <v>33</v>
      </c>
      <c r="N26" s="11" t="s">
        <v>14</v>
      </c>
      <c r="O26" s="15">
        <v>375</v>
      </c>
      <c r="P26" s="15">
        <v>12</v>
      </c>
      <c r="Q26" s="15">
        <f t="shared" si="1"/>
        <v>4500</v>
      </c>
      <c r="R26" s="9"/>
    </row>
    <row r="27" spans="2:18" hidden="1">
      <c r="B27" s="8"/>
      <c r="C27" s="11" t="s">
        <v>9</v>
      </c>
      <c r="D27" s="11" t="s">
        <v>13</v>
      </c>
      <c r="E27" s="15">
        <v>2</v>
      </c>
      <c r="F27" s="15">
        <v>25</v>
      </c>
      <c r="G27" s="15">
        <f t="shared" si="0"/>
        <v>50</v>
      </c>
      <c r="H27" s="9"/>
      <c r="L27" s="8"/>
      <c r="M27" s="1" t="s">
        <v>34</v>
      </c>
      <c r="N27" s="11" t="s">
        <v>14</v>
      </c>
      <c r="O27" s="15">
        <v>375</v>
      </c>
      <c r="P27" s="15">
        <v>25</v>
      </c>
      <c r="Q27" s="15">
        <f t="shared" si="1"/>
        <v>9375</v>
      </c>
      <c r="R27" s="9"/>
    </row>
    <row r="28" spans="2:18" hidden="1">
      <c r="B28" s="8"/>
      <c r="C28" s="11" t="s">
        <v>5</v>
      </c>
      <c r="D28" s="11" t="s">
        <v>13</v>
      </c>
      <c r="E28" s="15">
        <v>3.5</v>
      </c>
      <c r="F28" s="15">
        <v>62</v>
      </c>
      <c r="G28" s="15">
        <f t="shared" si="0"/>
        <v>217</v>
      </c>
      <c r="H28" s="9"/>
      <c r="L28" s="8"/>
      <c r="M28" s="1" t="s">
        <v>26</v>
      </c>
      <c r="N28" s="11" t="s">
        <v>16</v>
      </c>
      <c r="O28" s="15">
        <v>3</v>
      </c>
      <c r="P28" s="15">
        <v>17</v>
      </c>
      <c r="Q28" s="15">
        <f t="shared" si="1"/>
        <v>51</v>
      </c>
      <c r="R28" s="9"/>
    </row>
    <row r="29" spans="2:18" hidden="1">
      <c r="B29" s="8"/>
      <c r="C29" s="11" t="s">
        <v>12</v>
      </c>
      <c r="D29" s="11" t="s">
        <v>13</v>
      </c>
      <c r="E29" s="15">
        <v>3.5</v>
      </c>
      <c r="F29" s="15">
        <v>12</v>
      </c>
      <c r="G29" s="15">
        <f t="shared" si="0"/>
        <v>42</v>
      </c>
      <c r="H29" s="9"/>
      <c r="L29" s="8"/>
      <c r="M29" s="1" t="s">
        <v>27</v>
      </c>
      <c r="N29" s="11" t="s">
        <v>16</v>
      </c>
      <c r="O29" s="15">
        <v>3</v>
      </c>
      <c r="P29" s="15">
        <v>18</v>
      </c>
      <c r="Q29" s="15">
        <f t="shared" si="1"/>
        <v>54</v>
      </c>
      <c r="R29" s="9"/>
    </row>
    <row r="30" spans="2:18" hidden="1">
      <c r="B30" s="8"/>
      <c r="C30" s="11" t="s">
        <v>7</v>
      </c>
      <c r="D30" s="11" t="s">
        <v>14</v>
      </c>
      <c r="E30" s="15">
        <v>350</v>
      </c>
      <c r="F30" s="15">
        <v>12</v>
      </c>
      <c r="G30" s="15">
        <f t="shared" si="0"/>
        <v>4200</v>
      </c>
      <c r="H30" s="9"/>
      <c r="L30" s="8"/>
      <c r="M30" s="1" t="s">
        <v>28</v>
      </c>
      <c r="N30" s="11" t="s">
        <v>15</v>
      </c>
      <c r="O30" s="15">
        <v>37.5</v>
      </c>
      <c r="P30" s="15">
        <v>20</v>
      </c>
      <c r="Q30" s="15">
        <f t="shared" si="1"/>
        <v>750</v>
      </c>
      <c r="R30" s="9"/>
    </row>
    <row r="31" spans="2:18" hidden="1">
      <c r="B31" s="8"/>
      <c r="C31" s="11" t="s">
        <v>7</v>
      </c>
      <c r="D31" s="11" t="s">
        <v>19</v>
      </c>
      <c r="E31" s="15">
        <v>50</v>
      </c>
      <c r="F31" s="15">
        <v>12</v>
      </c>
      <c r="G31" s="15">
        <f t="shared" si="0"/>
        <v>600</v>
      </c>
      <c r="H31" s="9"/>
      <c r="L31" s="8"/>
      <c r="M31" s="1" t="s">
        <v>29</v>
      </c>
      <c r="N31" s="11" t="s">
        <v>13</v>
      </c>
      <c r="O31" s="15">
        <v>3</v>
      </c>
      <c r="P31" s="15">
        <v>21</v>
      </c>
      <c r="Q31" s="15">
        <f t="shared" si="1"/>
        <v>63</v>
      </c>
      <c r="R31" s="9"/>
    </row>
    <row r="32" spans="2:18" hidden="1">
      <c r="B32" s="8"/>
      <c r="C32" s="11" t="s">
        <v>6</v>
      </c>
      <c r="D32" s="11" t="s">
        <v>16</v>
      </c>
      <c r="E32" s="15">
        <v>4</v>
      </c>
      <c r="F32" s="15">
        <v>32</v>
      </c>
      <c r="G32" s="15">
        <f t="shared" si="0"/>
        <v>128</v>
      </c>
      <c r="H32" s="9"/>
      <c r="L32" s="8"/>
      <c r="M32" s="1" t="s">
        <v>30</v>
      </c>
      <c r="N32" s="11" t="s">
        <v>13</v>
      </c>
      <c r="O32" s="15">
        <v>3</v>
      </c>
      <c r="P32" s="15">
        <v>25</v>
      </c>
      <c r="Q32" s="15">
        <f t="shared" si="1"/>
        <v>75</v>
      </c>
      <c r="R32" s="9"/>
    </row>
    <row r="33" spans="2:18" hidden="1">
      <c r="B33" s="8"/>
      <c r="C33" s="11" t="s">
        <v>11</v>
      </c>
      <c r="D33" s="11" t="s">
        <v>19</v>
      </c>
      <c r="E33" s="15">
        <v>70</v>
      </c>
      <c r="F33" s="15">
        <v>21</v>
      </c>
      <c r="G33" s="15">
        <f t="shared" si="0"/>
        <v>1470</v>
      </c>
      <c r="H33" s="9"/>
      <c r="L33" s="8"/>
      <c r="M33" s="1" t="s">
        <v>30</v>
      </c>
      <c r="N33" s="11" t="s">
        <v>13</v>
      </c>
      <c r="O33" s="15">
        <v>3</v>
      </c>
      <c r="P33" s="15">
        <v>18</v>
      </c>
      <c r="Q33" s="15">
        <f t="shared" si="1"/>
        <v>54</v>
      </c>
      <c r="R33" s="9"/>
    </row>
    <row r="34" spans="2:18" hidden="1">
      <c r="B34" s="8"/>
      <c r="C34" s="11" t="s">
        <v>7</v>
      </c>
      <c r="D34" s="11" t="s">
        <v>20</v>
      </c>
      <c r="E34" s="15">
        <v>3</v>
      </c>
      <c r="F34" s="15">
        <v>65</v>
      </c>
      <c r="G34" s="15">
        <f t="shared" si="0"/>
        <v>195</v>
      </c>
      <c r="H34" s="9"/>
      <c r="L34" s="8"/>
      <c r="M34" s="1" t="s">
        <v>31</v>
      </c>
      <c r="N34" s="11" t="s">
        <v>14</v>
      </c>
      <c r="O34" s="15">
        <v>375</v>
      </c>
      <c r="P34" s="15">
        <v>16</v>
      </c>
      <c r="Q34" s="15">
        <f t="shared" si="1"/>
        <v>6000</v>
      </c>
      <c r="R34" s="9"/>
    </row>
    <row r="35" spans="2:18" hidden="1">
      <c r="B35" s="8"/>
      <c r="C35" s="11" t="s">
        <v>7</v>
      </c>
      <c r="D35" s="11" t="s">
        <v>17</v>
      </c>
      <c r="E35" s="15">
        <v>200</v>
      </c>
      <c r="F35" s="15">
        <v>65</v>
      </c>
      <c r="G35" s="15">
        <f t="shared" si="0"/>
        <v>13000</v>
      </c>
      <c r="H35" s="9"/>
      <c r="L35" s="8"/>
      <c r="M35" s="1" t="s">
        <v>32</v>
      </c>
      <c r="N35" s="11" t="s">
        <v>19</v>
      </c>
      <c r="O35" s="15">
        <v>90</v>
      </c>
      <c r="P35" s="15">
        <v>14</v>
      </c>
      <c r="Q35" s="15">
        <f t="shared" si="1"/>
        <v>1260</v>
      </c>
      <c r="R35" s="9"/>
    </row>
    <row r="36" spans="2:18">
      <c r="B36" s="8"/>
      <c r="C36" s="11" t="s">
        <v>10</v>
      </c>
      <c r="D36" s="11" t="s">
        <v>18</v>
      </c>
      <c r="E36" s="15">
        <v>10</v>
      </c>
      <c r="F36" s="15">
        <v>32</v>
      </c>
      <c r="G36" s="15">
        <f t="shared" si="0"/>
        <v>320</v>
      </c>
      <c r="H36" s="9"/>
      <c r="L36" s="8"/>
      <c r="M36" s="1" t="s">
        <v>33</v>
      </c>
      <c r="N36" s="11" t="s">
        <v>14</v>
      </c>
      <c r="O36" s="15">
        <v>375</v>
      </c>
      <c r="P36" s="15">
        <v>23</v>
      </c>
      <c r="Q36" s="15">
        <f t="shared" si="1"/>
        <v>8625</v>
      </c>
      <c r="R36" s="9"/>
    </row>
    <row r="37" spans="2:18" hidden="1">
      <c r="B37" s="8"/>
      <c r="C37" s="11" t="s">
        <v>9</v>
      </c>
      <c r="D37" s="11" t="s">
        <v>15</v>
      </c>
      <c r="E37" s="15">
        <v>50</v>
      </c>
      <c r="F37" s="15">
        <v>12</v>
      </c>
      <c r="G37" s="15">
        <f t="shared" si="0"/>
        <v>600</v>
      </c>
      <c r="H37" s="9"/>
      <c r="L37" s="8"/>
      <c r="M37" s="1" t="s">
        <v>34</v>
      </c>
      <c r="N37" s="11" t="s">
        <v>17</v>
      </c>
      <c r="O37" s="15">
        <v>315</v>
      </c>
      <c r="P37" s="15">
        <v>25</v>
      </c>
      <c r="Q37" s="15">
        <f t="shared" si="1"/>
        <v>7875</v>
      </c>
      <c r="R37" s="9"/>
    </row>
    <row r="38" spans="2:18" hidden="1">
      <c r="B38" s="8"/>
      <c r="C38" s="11" t="s">
        <v>6</v>
      </c>
      <c r="D38" s="11" t="s">
        <v>18</v>
      </c>
      <c r="E38" s="15">
        <v>5</v>
      </c>
      <c r="F38" s="15">
        <v>52</v>
      </c>
      <c r="G38" s="15">
        <f t="shared" si="0"/>
        <v>260</v>
      </c>
      <c r="H38" s="9"/>
      <c r="L38" s="8"/>
      <c r="M38" s="1" t="s">
        <v>26</v>
      </c>
      <c r="N38" s="11" t="s">
        <v>19</v>
      </c>
      <c r="O38" s="15">
        <v>90</v>
      </c>
      <c r="P38" s="15">
        <v>20</v>
      </c>
      <c r="Q38" s="15">
        <f t="shared" si="1"/>
        <v>1800</v>
      </c>
      <c r="R38" s="9"/>
    </row>
    <row r="39" spans="2:18" hidden="1">
      <c r="B39" s="8"/>
      <c r="C39" s="11" t="s">
        <v>6</v>
      </c>
      <c r="D39" s="11" t="s">
        <v>20</v>
      </c>
      <c r="E39" s="15">
        <v>5</v>
      </c>
      <c r="F39" s="15">
        <v>32</v>
      </c>
      <c r="G39" s="15">
        <f t="shared" si="0"/>
        <v>160</v>
      </c>
      <c r="H39" s="9"/>
      <c r="L39" s="8"/>
      <c r="M39" s="1" t="s">
        <v>27</v>
      </c>
      <c r="N39" s="11" t="s">
        <v>17</v>
      </c>
      <c r="O39" s="15">
        <v>315</v>
      </c>
      <c r="P39" s="15">
        <v>22</v>
      </c>
      <c r="Q39" s="15">
        <f t="shared" si="1"/>
        <v>6930</v>
      </c>
      <c r="R39" s="9"/>
    </row>
    <row r="40" spans="2:18" hidden="1">
      <c r="B40" s="8"/>
      <c r="C40" s="11" t="s">
        <v>11</v>
      </c>
      <c r="D40" s="11" t="s">
        <v>16</v>
      </c>
      <c r="E40" s="15">
        <v>3</v>
      </c>
      <c r="F40" s="15">
        <v>32</v>
      </c>
      <c r="G40" s="15">
        <f t="shared" si="0"/>
        <v>96</v>
      </c>
      <c r="H40" s="9"/>
      <c r="L40" s="8"/>
      <c r="M40" s="1" t="s">
        <v>28</v>
      </c>
      <c r="N40" s="11" t="s">
        <v>14</v>
      </c>
      <c r="O40" s="15">
        <v>375</v>
      </c>
      <c r="P40" s="15">
        <v>13</v>
      </c>
      <c r="Q40" s="15">
        <f t="shared" si="1"/>
        <v>4875</v>
      </c>
      <c r="R40" s="9"/>
    </row>
    <row r="41" spans="2:18" hidden="1">
      <c r="B41" s="8"/>
      <c r="C41" s="11" t="s">
        <v>5</v>
      </c>
      <c r="D41" s="11" t="s">
        <v>17</v>
      </c>
      <c r="E41" s="15">
        <v>350</v>
      </c>
      <c r="F41" s="15">
        <v>32</v>
      </c>
      <c r="G41" s="15">
        <f t="shared" si="0"/>
        <v>11200</v>
      </c>
      <c r="H41" s="9"/>
      <c r="L41" s="8"/>
      <c r="M41" s="1" t="s">
        <v>29</v>
      </c>
      <c r="N41" s="11" t="s">
        <v>16</v>
      </c>
      <c r="O41" s="15">
        <v>3</v>
      </c>
      <c r="P41" s="15">
        <v>13</v>
      </c>
      <c r="Q41" s="15">
        <f t="shared" si="1"/>
        <v>39</v>
      </c>
      <c r="R41" s="9"/>
    </row>
    <row r="42" spans="2:18" hidden="1">
      <c r="B42" s="8"/>
      <c r="C42" s="11" t="s">
        <v>8</v>
      </c>
      <c r="D42" s="11" t="s">
        <v>13</v>
      </c>
      <c r="E42" s="15">
        <v>4</v>
      </c>
      <c r="F42" s="15">
        <v>12</v>
      </c>
      <c r="G42" s="15">
        <f t="shared" si="0"/>
        <v>48</v>
      </c>
      <c r="H42" s="9"/>
      <c r="L42" s="8"/>
      <c r="M42" s="1" t="s">
        <v>30</v>
      </c>
      <c r="N42" s="1" t="s">
        <v>14</v>
      </c>
      <c r="O42" s="15">
        <v>375</v>
      </c>
      <c r="P42" s="15">
        <v>15</v>
      </c>
      <c r="Q42" s="15">
        <f t="shared" si="1"/>
        <v>5625</v>
      </c>
      <c r="R42" s="9"/>
    </row>
    <row r="43" spans="2:18">
      <c r="B43" s="8"/>
      <c r="C43" s="11" t="s">
        <v>11</v>
      </c>
      <c r="D43" s="11" t="s">
        <v>17</v>
      </c>
      <c r="E43" s="15">
        <v>150</v>
      </c>
      <c r="F43" s="15">
        <v>12</v>
      </c>
      <c r="G43" s="15">
        <f t="shared" si="0"/>
        <v>1800</v>
      </c>
      <c r="H43" s="9"/>
      <c r="L43" s="8"/>
      <c r="M43" s="10"/>
      <c r="N43" s="10"/>
      <c r="O43" s="10"/>
      <c r="P43" s="10"/>
      <c r="Q43" s="16"/>
      <c r="R43" s="9"/>
    </row>
    <row r="44" spans="2:18">
      <c r="B44" s="8"/>
      <c r="C44" s="11" t="s">
        <v>12</v>
      </c>
      <c r="D44" s="11" t="s">
        <v>14</v>
      </c>
      <c r="E44" s="15">
        <v>210</v>
      </c>
      <c r="F44" s="15">
        <v>52</v>
      </c>
      <c r="G44" s="15">
        <f t="shared" si="0"/>
        <v>10920</v>
      </c>
      <c r="H44" s="9"/>
      <c r="L44" s="8"/>
      <c r="M44" s="46" t="s">
        <v>21</v>
      </c>
      <c r="N44" s="46"/>
      <c r="O44" s="46"/>
      <c r="P44" s="17">
        <f>SUM(P7:P43)</f>
        <v>1462</v>
      </c>
      <c r="Q44" s="17">
        <f>SUM(Q7:Q43)</f>
        <v>270529.5</v>
      </c>
      <c r="R44" s="9"/>
    </row>
    <row r="45" spans="2:18" ht="15.75" thickBot="1">
      <c r="B45" s="8"/>
      <c r="C45" s="11" t="s">
        <v>12</v>
      </c>
      <c r="D45" s="11" t="s">
        <v>13</v>
      </c>
      <c r="E45" s="15">
        <v>3</v>
      </c>
      <c r="F45" s="15">
        <v>5</v>
      </c>
      <c r="G45" s="15">
        <f t="shared" si="0"/>
        <v>15</v>
      </c>
      <c r="H45" s="9"/>
      <c r="L45" s="12"/>
      <c r="M45" s="13"/>
      <c r="N45" s="13"/>
      <c r="O45" s="13"/>
      <c r="P45" s="13"/>
      <c r="Q45" s="13"/>
      <c r="R45" s="14"/>
    </row>
    <row r="46" spans="2:18">
      <c r="B46" s="8"/>
      <c r="C46" s="11" t="s">
        <v>6</v>
      </c>
      <c r="D46" s="11" t="s">
        <v>14</v>
      </c>
      <c r="E46" s="15">
        <v>450</v>
      </c>
      <c r="F46" s="15">
        <v>62</v>
      </c>
      <c r="G46" s="15">
        <f t="shared" si="0"/>
        <v>27900</v>
      </c>
      <c r="H46" s="9"/>
    </row>
    <row r="47" spans="2:18">
      <c r="B47" s="8"/>
      <c r="C47" s="11" t="s">
        <v>6</v>
      </c>
      <c r="D47" s="11" t="s">
        <v>14</v>
      </c>
      <c r="E47" s="15">
        <v>210</v>
      </c>
      <c r="F47" s="15">
        <v>32</v>
      </c>
      <c r="G47" s="15">
        <f t="shared" si="0"/>
        <v>6720</v>
      </c>
      <c r="H47" s="9"/>
    </row>
    <row r="48" spans="2:18">
      <c r="B48" s="8"/>
      <c r="C48" s="11" t="s">
        <v>10</v>
      </c>
      <c r="D48" s="11" t="s">
        <v>16</v>
      </c>
      <c r="E48" s="15">
        <v>2</v>
      </c>
      <c r="F48" s="15">
        <v>35</v>
      </c>
      <c r="G48" s="15">
        <f t="shared" si="0"/>
        <v>70</v>
      </c>
      <c r="H48" s="9"/>
    </row>
    <row r="49" spans="2:8">
      <c r="B49" s="8"/>
      <c r="C49" s="11" t="s">
        <v>8</v>
      </c>
      <c r="D49" s="11" t="s">
        <v>14</v>
      </c>
      <c r="E49" s="15">
        <v>250</v>
      </c>
      <c r="F49" s="15">
        <v>62</v>
      </c>
      <c r="G49" s="15">
        <f t="shared" si="0"/>
        <v>15500</v>
      </c>
      <c r="H49" s="9"/>
    </row>
    <row r="50" spans="2:8">
      <c r="B50" s="8"/>
      <c r="C50" s="11" t="s">
        <v>8</v>
      </c>
      <c r="D50" s="11" t="s">
        <v>16</v>
      </c>
      <c r="E50" s="15">
        <v>2.5</v>
      </c>
      <c r="F50" s="15">
        <v>23</v>
      </c>
      <c r="G50" s="15">
        <f t="shared" si="0"/>
        <v>57.5</v>
      </c>
      <c r="H50" s="9"/>
    </row>
    <row r="51" spans="2:8">
      <c r="B51" s="8"/>
      <c r="C51" s="11" t="s">
        <v>9</v>
      </c>
      <c r="D51" s="11" t="s">
        <v>16</v>
      </c>
      <c r="E51" s="15">
        <v>4</v>
      </c>
      <c r="F51" s="15">
        <v>62</v>
      </c>
      <c r="G51" s="15">
        <f t="shared" si="0"/>
        <v>248</v>
      </c>
      <c r="H51" s="9"/>
    </row>
    <row r="52" spans="2:8">
      <c r="B52" s="8"/>
      <c r="C52" s="11" t="s">
        <v>10</v>
      </c>
      <c r="D52" s="11" t="s">
        <v>15</v>
      </c>
      <c r="E52" s="15">
        <v>35</v>
      </c>
      <c r="F52" s="15">
        <v>35</v>
      </c>
      <c r="G52" s="15">
        <f t="shared" si="0"/>
        <v>1225</v>
      </c>
      <c r="H52" s="9"/>
    </row>
    <row r="53" spans="2:8">
      <c r="B53" s="8"/>
      <c r="C53" s="11" t="s">
        <v>5</v>
      </c>
      <c r="D53" s="11" t="s">
        <v>13</v>
      </c>
      <c r="E53" s="15">
        <v>5</v>
      </c>
      <c r="F53" s="15">
        <v>32</v>
      </c>
      <c r="G53" s="15">
        <f t="shared" si="0"/>
        <v>160</v>
      </c>
      <c r="H53" s="9"/>
    </row>
    <row r="54" spans="2:8">
      <c r="B54" s="8"/>
      <c r="C54" s="10"/>
      <c r="D54" s="10"/>
      <c r="E54" s="10"/>
      <c r="F54" s="10"/>
      <c r="G54" s="16"/>
      <c r="H54" s="9"/>
    </row>
    <row r="55" spans="2:8">
      <c r="B55" s="8"/>
      <c r="C55" s="46" t="s">
        <v>21</v>
      </c>
      <c r="D55" s="46"/>
      <c r="E55" s="46"/>
      <c r="F55" s="17">
        <f>SUM(F7:F54)</f>
        <v>1717</v>
      </c>
      <c r="G55" s="17">
        <f>SUM(G7:G54)</f>
        <v>212607.5</v>
      </c>
      <c r="H55" s="9"/>
    </row>
    <row r="56" spans="2:8" ht="15.75" thickBot="1">
      <c r="B56" s="12"/>
      <c r="C56" s="13"/>
      <c r="D56" s="13"/>
      <c r="E56" s="13"/>
      <c r="F56" s="13"/>
      <c r="G56" s="13"/>
      <c r="H56" s="14"/>
    </row>
    <row r="57" spans="2:8">
      <c r="B57" s="4"/>
      <c r="C57" s="4"/>
      <c r="D57" s="4"/>
      <c r="E57" s="4"/>
      <c r="F57" s="4"/>
      <c r="G57" s="4"/>
      <c r="H57" s="4"/>
    </row>
    <row r="58" spans="2:8">
      <c r="B58" s="4"/>
      <c r="C58" s="4"/>
      <c r="D58" s="4"/>
      <c r="E58" s="4"/>
      <c r="F58" s="4"/>
      <c r="G58" s="4"/>
      <c r="H58" s="4"/>
    </row>
    <row r="59" spans="2:8">
      <c r="B59" s="4"/>
      <c r="C59" s="4"/>
      <c r="D59" s="4"/>
      <c r="E59" s="4"/>
      <c r="F59" s="4"/>
      <c r="G59" s="4"/>
      <c r="H59" s="4"/>
    </row>
    <row r="60" spans="2:8">
      <c r="B60" s="4"/>
      <c r="C60" s="4"/>
      <c r="D60" s="4"/>
      <c r="E60" s="4"/>
      <c r="F60" s="4"/>
      <c r="G60" s="4"/>
      <c r="H60" s="4"/>
    </row>
    <row r="61" spans="2:8">
      <c r="B61" s="4"/>
      <c r="C61" s="4"/>
      <c r="D61" s="4"/>
      <c r="E61" s="4"/>
      <c r="F61" s="4"/>
      <c r="G61" s="4"/>
      <c r="H61" s="4"/>
    </row>
    <row r="62" spans="2:8">
      <c r="B62" s="4"/>
      <c r="C62" s="4"/>
      <c r="D62" s="4"/>
      <c r="E62" s="4"/>
      <c r="F62" s="4"/>
      <c r="G62" s="4"/>
      <c r="H62" s="4"/>
    </row>
    <row r="63" spans="2:8">
      <c r="B63" s="4"/>
      <c r="C63" s="4"/>
      <c r="D63" s="4"/>
      <c r="E63" s="4"/>
      <c r="F63" s="4"/>
      <c r="G63" s="4"/>
      <c r="H63" s="4"/>
    </row>
    <row r="64" spans="2:8">
      <c r="B64" s="4"/>
      <c r="C64" s="4"/>
      <c r="D64" s="4"/>
      <c r="E64" s="4"/>
      <c r="F64" s="4"/>
      <c r="G64" s="4"/>
      <c r="H64" s="4"/>
    </row>
    <row r="65" spans="2:8">
      <c r="B65" s="4"/>
      <c r="C65" s="4"/>
      <c r="D65" s="4"/>
      <c r="E65" s="4"/>
      <c r="F65" s="4"/>
      <c r="G65" s="4"/>
      <c r="H65" s="4"/>
    </row>
    <row r="66" spans="2:8">
      <c r="B66" s="4"/>
      <c r="C66" s="4"/>
      <c r="D66" s="4"/>
      <c r="E66" s="4"/>
      <c r="F66" s="4"/>
      <c r="G66" s="4"/>
      <c r="H66" s="4"/>
    </row>
    <row r="67" spans="2:8">
      <c r="B67" s="4"/>
      <c r="C67" s="4"/>
      <c r="D67" s="4"/>
      <c r="E67" s="4"/>
      <c r="F67" s="4"/>
      <c r="G67" s="4"/>
      <c r="H67" s="4"/>
    </row>
    <row r="68" spans="2:8">
      <c r="B68" s="4"/>
      <c r="C68" s="4"/>
      <c r="D68" s="4"/>
      <c r="E68" s="4"/>
      <c r="F68" s="4"/>
      <c r="G68" s="4"/>
      <c r="H68" s="4"/>
    </row>
  </sheetData>
  <autoFilter ref="M5:Q42">
    <filterColumn colId="0">
      <filters>
        <filter val="Abdul Basit"/>
      </filters>
    </filterColumn>
  </autoFilter>
  <mergeCells count="4">
    <mergeCell ref="M3:Q3"/>
    <mergeCell ref="M44:O44"/>
    <mergeCell ref="C55:E55"/>
    <mergeCell ref="C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N22"/>
  <sheetViews>
    <sheetView showGridLines="0" topLeftCell="E4" zoomScale="145" zoomScaleNormal="145" workbookViewId="0">
      <selection activeCell="K11" sqref="K11"/>
    </sheetView>
  </sheetViews>
  <sheetFormatPr defaultRowHeight="15"/>
  <cols>
    <col min="1" max="1" width="9.140625" style="22"/>
    <col min="2" max="2" width="0.85546875" style="22" customWidth="1"/>
    <col min="3" max="3" width="9.140625" style="22"/>
    <col min="4" max="4" width="11.28515625" style="22" bestFit="1" customWidth="1"/>
    <col min="5" max="5" width="9.85546875" style="22" bestFit="1" customWidth="1"/>
    <col min="6" max="6" width="9.140625" style="22"/>
    <col min="7" max="7" width="12" style="22" bestFit="1" customWidth="1"/>
    <col min="8" max="8" width="9.85546875" style="22" bestFit="1" customWidth="1"/>
    <col min="9" max="9" width="9.140625" style="22"/>
    <col min="10" max="10" width="12" style="22" bestFit="1" customWidth="1"/>
    <col min="11" max="11" width="9.85546875" style="22" bestFit="1" customWidth="1"/>
    <col min="12" max="12" width="9.140625" style="22"/>
    <col min="13" max="13" width="12" style="22" bestFit="1" customWidth="1"/>
    <col min="14" max="14" width="0.85546875" style="22" customWidth="1"/>
    <col min="15" max="16384" width="9.140625" style="22"/>
  </cols>
  <sheetData>
    <row r="1" spans="2:14" ht="15.75" thickBot="1"/>
    <row r="2" spans="2:14" ht="5.0999999999999996" customHeight="1">
      <c r="B2" s="23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5"/>
    </row>
    <row r="3" spans="2:14">
      <c r="B3" s="26"/>
      <c r="C3" s="47" t="s">
        <v>40</v>
      </c>
      <c r="D3" s="48"/>
      <c r="E3" s="48"/>
      <c r="F3" s="48"/>
      <c r="G3" s="48"/>
      <c r="H3" s="48"/>
      <c r="I3" s="48"/>
      <c r="J3" s="48"/>
      <c r="K3" s="48"/>
      <c r="L3" s="48"/>
      <c r="M3" s="49"/>
      <c r="N3" s="27"/>
    </row>
    <row r="4" spans="2:14" ht="5.0999999999999996" customHeight="1">
      <c r="B4" s="26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2:14">
      <c r="B5" s="26"/>
      <c r="C5" s="55" t="s">
        <v>39</v>
      </c>
      <c r="D5" s="57" t="s">
        <v>1</v>
      </c>
      <c r="E5" s="52" t="s">
        <v>36</v>
      </c>
      <c r="F5" s="53"/>
      <c r="G5" s="54"/>
      <c r="H5" s="52" t="s">
        <v>37</v>
      </c>
      <c r="I5" s="53"/>
      <c r="J5" s="54"/>
      <c r="K5" s="52" t="s">
        <v>38</v>
      </c>
      <c r="L5" s="53"/>
      <c r="M5" s="54"/>
      <c r="N5" s="27"/>
    </row>
    <row r="6" spans="2:14">
      <c r="B6" s="26"/>
      <c r="C6" s="56"/>
      <c r="D6" s="58"/>
      <c r="E6" s="42" t="s">
        <v>2</v>
      </c>
      <c r="F6" s="2" t="s">
        <v>35</v>
      </c>
      <c r="G6" s="2" t="s">
        <v>4</v>
      </c>
      <c r="H6" s="2" t="s">
        <v>2</v>
      </c>
      <c r="I6" s="2" t="s">
        <v>35</v>
      </c>
      <c r="J6" s="2" t="s">
        <v>4</v>
      </c>
      <c r="K6" s="2" t="s">
        <v>2</v>
      </c>
      <c r="L6" s="2" t="s">
        <v>35</v>
      </c>
      <c r="M6" s="2" t="s">
        <v>4</v>
      </c>
      <c r="N6" s="27"/>
    </row>
    <row r="7" spans="2:14" ht="5.0999999999999996" customHeight="1">
      <c r="B7" s="26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7"/>
    </row>
    <row r="8" spans="2:14">
      <c r="B8" s="26"/>
      <c r="C8" s="33">
        <v>1</v>
      </c>
      <c r="D8" s="43" t="s">
        <v>14</v>
      </c>
      <c r="E8" s="38">
        <f t="shared" ref="E8:E15" si="0">SUMIF(P.I,D8,P.Q)</f>
        <v>481</v>
      </c>
      <c r="F8" s="38">
        <f>G8/E8</f>
        <v>272.46361746361748</v>
      </c>
      <c r="G8" s="38">
        <f t="shared" ref="G8:G15" si="1">SUMIF(P.I,D8,P.A)</f>
        <v>131055</v>
      </c>
      <c r="H8" s="38">
        <f>SUMIF(All!$N$7:$N$42,Stock_Card!D8,All!$P$7:$P$42)</f>
        <v>430</v>
      </c>
      <c r="I8" s="38">
        <f>J8/H8</f>
        <v>375</v>
      </c>
      <c r="J8" s="38">
        <f>SUMIF(All!$N$7:$N$42,Stock_Card!D8,All!$Q$7:$Q$42)</f>
        <v>161250</v>
      </c>
      <c r="K8" s="38">
        <f>E8-H8</f>
        <v>51</v>
      </c>
      <c r="L8" s="38">
        <f>F8</f>
        <v>272.46361746361748</v>
      </c>
      <c r="M8" s="38">
        <f>K8*L8</f>
        <v>13895.644490644492</v>
      </c>
      <c r="N8" s="27"/>
    </row>
    <row r="9" spans="2:14">
      <c r="B9" s="26"/>
      <c r="C9" s="34">
        <f>C8+1</f>
        <v>2</v>
      </c>
      <c r="D9" s="44" t="s">
        <v>17</v>
      </c>
      <c r="E9" s="39">
        <f t="shared" si="0"/>
        <v>383</v>
      </c>
      <c r="F9" s="39">
        <f t="shared" ref="F9:F15" si="2">G9/E9</f>
        <v>186.50130548302872</v>
      </c>
      <c r="G9" s="39">
        <f t="shared" si="1"/>
        <v>71430</v>
      </c>
      <c r="H9" s="39">
        <f>SUMIF(All!$N$7:$N$42,Stock_Card!D9,All!$P$7:$P$42)</f>
        <v>321</v>
      </c>
      <c r="I9" s="39">
        <f t="shared" ref="I9:I15" si="3">J9/H9</f>
        <v>315</v>
      </c>
      <c r="J9" s="39">
        <f>SUMIF(All!$N$7:$N$42,Stock_Card!D9,All!$Q$7:$Q$42)</f>
        <v>101115</v>
      </c>
      <c r="K9" s="39">
        <f t="shared" ref="K9:K15" si="4">E9-H9</f>
        <v>62</v>
      </c>
      <c r="L9" s="39">
        <f t="shared" ref="L9:L15" si="5">F9</f>
        <v>186.50130548302872</v>
      </c>
      <c r="M9" s="39">
        <f t="shared" ref="M9:M15" si="6">K9*L9</f>
        <v>11563.08093994778</v>
      </c>
      <c r="N9" s="27"/>
    </row>
    <row r="10" spans="2:14">
      <c r="B10" s="26"/>
      <c r="C10" s="34">
        <f t="shared" ref="C10:C19" si="7">C9+1</f>
        <v>3</v>
      </c>
      <c r="D10" s="44" t="s">
        <v>19</v>
      </c>
      <c r="E10" s="39">
        <f t="shared" si="0"/>
        <v>68</v>
      </c>
      <c r="F10" s="39">
        <f t="shared" si="2"/>
        <v>61.323529411764703</v>
      </c>
      <c r="G10" s="39">
        <f t="shared" si="1"/>
        <v>4170</v>
      </c>
      <c r="H10" s="39">
        <f>SUMIF(All!$N$7:$N$42,Stock_Card!D10,All!$P$7:$P$42)</f>
        <v>53</v>
      </c>
      <c r="I10" s="39">
        <f t="shared" si="3"/>
        <v>90</v>
      </c>
      <c r="J10" s="39">
        <f>SUMIF(All!$N$7:$N$42,Stock_Card!D10,All!$Q$7:$Q$42)</f>
        <v>4770</v>
      </c>
      <c r="K10" s="39">
        <f t="shared" si="4"/>
        <v>15</v>
      </c>
      <c r="L10" s="39">
        <f t="shared" si="5"/>
        <v>61.323529411764703</v>
      </c>
      <c r="M10" s="39">
        <f t="shared" si="6"/>
        <v>919.85294117647049</v>
      </c>
      <c r="N10" s="27"/>
    </row>
    <row r="11" spans="2:14">
      <c r="B11" s="26"/>
      <c r="C11" s="34">
        <f t="shared" si="7"/>
        <v>4</v>
      </c>
      <c r="D11" s="44" t="s">
        <v>16</v>
      </c>
      <c r="E11" s="39">
        <f t="shared" si="0"/>
        <v>281</v>
      </c>
      <c r="F11" s="39">
        <f t="shared" si="2"/>
        <v>3.1227758007117439</v>
      </c>
      <c r="G11" s="39">
        <f t="shared" si="1"/>
        <v>877.5</v>
      </c>
      <c r="H11" s="39">
        <f>SUMIF(All!$N$7:$N$42,Stock_Card!D11,All!$P$7:$P$42)</f>
        <v>350</v>
      </c>
      <c r="I11" s="39">
        <f t="shared" si="3"/>
        <v>3</v>
      </c>
      <c r="J11" s="39">
        <f>SUMIF(All!$N$7:$N$42,Stock_Card!D11,All!$Q$7:$Q$42)</f>
        <v>1050</v>
      </c>
      <c r="K11" s="39">
        <f t="shared" si="4"/>
        <v>-69</v>
      </c>
      <c r="L11" s="39">
        <f t="shared" si="5"/>
        <v>3.1227758007117439</v>
      </c>
      <c r="M11" s="39">
        <f t="shared" si="6"/>
        <v>-215.47153024911032</v>
      </c>
      <c r="N11" s="27"/>
    </row>
    <row r="12" spans="2:14">
      <c r="B12" s="26"/>
      <c r="C12" s="34">
        <f t="shared" si="7"/>
        <v>5</v>
      </c>
      <c r="D12" s="44" t="s">
        <v>20</v>
      </c>
      <c r="E12" s="39">
        <f t="shared" si="0"/>
        <v>128</v>
      </c>
      <c r="F12" s="39">
        <f t="shared" si="2"/>
        <v>3.2578125</v>
      </c>
      <c r="G12" s="39">
        <f t="shared" si="1"/>
        <v>417</v>
      </c>
      <c r="H12" s="39">
        <f>SUMIF(All!$N$7:$N$42,Stock_Card!D12,All!$P$7:$P$42)</f>
        <v>41</v>
      </c>
      <c r="I12" s="39">
        <f t="shared" si="3"/>
        <v>3</v>
      </c>
      <c r="J12" s="39">
        <f>SUMIF(All!$N$7:$N$42,Stock_Card!D12,All!$Q$7:$Q$42)</f>
        <v>123</v>
      </c>
      <c r="K12" s="39">
        <f t="shared" si="4"/>
        <v>87</v>
      </c>
      <c r="L12" s="39">
        <f t="shared" si="5"/>
        <v>3.2578125</v>
      </c>
      <c r="M12" s="39">
        <f t="shared" si="6"/>
        <v>283.4296875</v>
      </c>
      <c r="N12" s="27"/>
    </row>
    <row r="13" spans="2:14">
      <c r="B13" s="26"/>
      <c r="C13" s="34">
        <f t="shared" si="7"/>
        <v>6</v>
      </c>
      <c r="D13" s="44" t="s">
        <v>18</v>
      </c>
      <c r="E13" s="39">
        <f t="shared" si="0"/>
        <v>116</v>
      </c>
      <c r="F13" s="39">
        <f t="shared" si="2"/>
        <v>5.8275862068965516</v>
      </c>
      <c r="G13" s="39">
        <f t="shared" si="1"/>
        <v>676</v>
      </c>
      <c r="H13" s="39">
        <f>SUMIF(All!$N$7:$N$42,Stock_Card!D13,All!$P$7:$P$42)</f>
        <v>27</v>
      </c>
      <c r="I13" s="39">
        <f t="shared" si="3"/>
        <v>4.5</v>
      </c>
      <c r="J13" s="39">
        <f>SUMIF(All!$N$7:$N$42,Stock_Card!D13,All!$Q$7:$Q$42)</f>
        <v>121.5</v>
      </c>
      <c r="K13" s="39">
        <f t="shared" si="4"/>
        <v>89</v>
      </c>
      <c r="L13" s="39">
        <f t="shared" si="5"/>
        <v>5.8275862068965516</v>
      </c>
      <c r="M13" s="39">
        <f t="shared" si="6"/>
        <v>518.65517241379314</v>
      </c>
      <c r="N13" s="27"/>
    </row>
    <row r="14" spans="2:14">
      <c r="B14" s="26"/>
      <c r="C14" s="34">
        <f t="shared" si="7"/>
        <v>7</v>
      </c>
      <c r="D14" s="44" t="s">
        <v>15</v>
      </c>
      <c r="E14" s="39">
        <f t="shared" si="0"/>
        <v>112</v>
      </c>
      <c r="F14" s="39">
        <f t="shared" si="2"/>
        <v>30.803571428571427</v>
      </c>
      <c r="G14" s="39">
        <f t="shared" si="1"/>
        <v>3450</v>
      </c>
      <c r="H14" s="39">
        <f>SUMIF(All!$N$7:$N$42,Stock_Card!D14,All!$P$7:$P$42)</f>
        <v>40</v>
      </c>
      <c r="I14" s="39">
        <f t="shared" si="3"/>
        <v>37.5</v>
      </c>
      <c r="J14" s="39">
        <f>SUMIF(All!$N$7:$N$42,Stock_Card!D14,All!$Q$7:$Q$42)</f>
        <v>1500</v>
      </c>
      <c r="K14" s="39">
        <f t="shared" si="4"/>
        <v>72</v>
      </c>
      <c r="L14" s="39">
        <f t="shared" si="5"/>
        <v>30.803571428571427</v>
      </c>
      <c r="M14" s="39">
        <f t="shared" si="6"/>
        <v>2217.8571428571427</v>
      </c>
      <c r="N14" s="27"/>
    </row>
    <row r="15" spans="2:14">
      <c r="B15" s="26"/>
      <c r="C15" s="34">
        <f t="shared" si="7"/>
        <v>8</v>
      </c>
      <c r="D15" s="44" t="s">
        <v>13</v>
      </c>
      <c r="E15" s="39">
        <f t="shared" si="0"/>
        <v>148</v>
      </c>
      <c r="F15" s="39">
        <f t="shared" si="2"/>
        <v>3.5945945945945947</v>
      </c>
      <c r="G15" s="39">
        <f t="shared" si="1"/>
        <v>532</v>
      </c>
      <c r="H15" s="39">
        <f>SUMIF(All!$N$7:$N$42,Stock_Card!D15,All!$P$7:$P$42)</f>
        <v>200</v>
      </c>
      <c r="I15" s="39">
        <f t="shared" si="3"/>
        <v>3</v>
      </c>
      <c r="J15" s="39">
        <f>SUMIF(All!$N$7:$N$42,Stock_Card!D15,All!$Q$7:$Q$42)</f>
        <v>600</v>
      </c>
      <c r="K15" s="39">
        <f t="shared" si="4"/>
        <v>-52</v>
      </c>
      <c r="L15" s="39">
        <f t="shared" si="5"/>
        <v>3.5945945945945947</v>
      </c>
      <c r="M15" s="39">
        <f t="shared" si="6"/>
        <v>-186.91891891891893</v>
      </c>
      <c r="N15" s="27"/>
    </row>
    <row r="16" spans="2:14">
      <c r="B16" s="26"/>
      <c r="C16" s="34">
        <f t="shared" si="7"/>
        <v>9</v>
      </c>
      <c r="D16" s="36"/>
      <c r="E16" s="39"/>
      <c r="F16" s="39"/>
      <c r="G16" s="39"/>
      <c r="H16" s="39"/>
      <c r="I16" s="39"/>
      <c r="J16" s="39"/>
      <c r="K16" s="39"/>
      <c r="L16" s="39"/>
      <c r="M16" s="39"/>
      <c r="N16" s="27"/>
    </row>
    <row r="17" spans="2:14">
      <c r="B17" s="26"/>
      <c r="C17" s="34">
        <f t="shared" si="7"/>
        <v>10</v>
      </c>
      <c r="D17" s="36"/>
      <c r="E17" s="39"/>
      <c r="F17" s="39"/>
      <c r="G17" s="39"/>
      <c r="H17" s="39"/>
      <c r="I17" s="39"/>
      <c r="J17" s="39"/>
      <c r="K17" s="39"/>
      <c r="L17" s="39"/>
      <c r="M17" s="39"/>
      <c r="N17" s="27"/>
    </row>
    <row r="18" spans="2:14">
      <c r="B18" s="26"/>
      <c r="C18" s="34">
        <f t="shared" si="7"/>
        <v>11</v>
      </c>
      <c r="D18" s="36"/>
      <c r="E18" s="39"/>
      <c r="F18" s="39"/>
      <c r="G18" s="39"/>
      <c r="H18" s="39"/>
      <c r="I18" s="39"/>
      <c r="J18" s="39"/>
      <c r="K18" s="39"/>
      <c r="L18" s="39"/>
      <c r="M18" s="39"/>
      <c r="N18" s="27"/>
    </row>
    <row r="19" spans="2:14">
      <c r="B19" s="26"/>
      <c r="C19" s="35">
        <f t="shared" si="7"/>
        <v>12</v>
      </c>
      <c r="D19" s="37"/>
      <c r="E19" s="40"/>
      <c r="F19" s="40"/>
      <c r="G19" s="40"/>
      <c r="H19" s="40"/>
      <c r="I19" s="40"/>
      <c r="J19" s="40"/>
      <c r="K19" s="40"/>
      <c r="L19" s="40"/>
      <c r="M19" s="40"/>
      <c r="N19" s="27"/>
    </row>
    <row r="20" spans="2:14" ht="5.0999999999999996" customHeight="1">
      <c r="B20" s="26"/>
      <c r="C20" s="29"/>
      <c r="D20" s="3"/>
      <c r="E20" s="16"/>
      <c r="F20" s="16"/>
      <c r="G20" s="16"/>
      <c r="H20" s="16"/>
      <c r="I20" s="16"/>
      <c r="J20" s="16"/>
      <c r="K20" s="16"/>
      <c r="L20" s="16"/>
      <c r="M20" s="16"/>
      <c r="N20" s="27"/>
    </row>
    <row r="21" spans="2:14">
      <c r="B21" s="26"/>
      <c r="C21" s="50" t="s">
        <v>21</v>
      </c>
      <c r="D21" s="51"/>
      <c r="E21" s="21">
        <f>SUM(E8:E20)</f>
        <v>1717</v>
      </c>
      <c r="F21" s="41"/>
      <c r="G21" s="21">
        <f>SUM(G8:G20)</f>
        <v>212607.5</v>
      </c>
      <c r="H21" s="41">
        <f>SUM(H8:H20)</f>
        <v>1462</v>
      </c>
      <c r="I21" s="21"/>
      <c r="J21" s="41">
        <f>SUM(J8:J20)</f>
        <v>270529.5</v>
      </c>
      <c r="K21" s="21">
        <f>SUM(K8:K20)</f>
        <v>255</v>
      </c>
      <c r="L21" s="41"/>
      <c r="M21" s="21">
        <f>SUM(M8:M20)</f>
        <v>28996.12992537165</v>
      </c>
      <c r="N21" s="27"/>
    </row>
    <row r="22" spans="2:14" ht="5.0999999999999996" customHeight="1" thickBot="1"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2"/>
    </row>
  </sheetData>
  <mergeCells count="7">
    <mergeCell ref="C3:M3"/>
    <mergeCell ref="C21:D21"/>
    <mergeCell ref="E5:G5"/>
    <mergeCell ref="H5:J5"/>
    <mergeCell ref="K5:M5"/>
    <mergeCell ref="C5:C6"/>
    <mergeCell ref="D5:D6"/>
  </mergeCells>
  <conditionalFormatting sqref="K8:K19">
    <cfRule type="cellIs" dxfId="3" priority="1" operator="lessThan">
      <formula>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4:C16"/>
  <sheetViews>
    <sheetView tabSelected="1" zoomScale="130" zoomScaleNormal="130" workbookViewId="0">
      <selection activeCell="C15" sqref="C15"/>
    </sheetView>
  </sheetViews>
  <sheetFormatPr defaultRowHeight="15"/>
  <cols>
    <col min="2" max="2" width="12.5703125" bestFit="1" customWidth="1"/>
    <col min="3" max="3" width="14.42578125" customWidth="1"/>
  </cols>
  <sheetData>
    <row r="4" spans="2:3" ht="5.0999999999999996" customHeight="1"/>
    <row r="5" spans="2:3">
      <c r="B5" s="2" t="s">
        <v>0</v>
      </c>
      <c r="C5" s="2" t="s">
        <v>4</v>
      </c>
    </row>
    <row r="6" spans="2:3">
      <c r="B6" s="1" t="s">
        <v>24</v>
      </c>
      <c r="C6" s="59">
        <f>SUMIF(cn,B6,S.A)</f>
        <v>48</v>
      </c>
    </row>
    <row r="7" spans="2:3">
      <c r="B7" s="1" t="s">
        <v>25</v>
      </c>
      <c r="C7" s="59">
        <f>SUMIF(cn,B7,S.A)</f>
        <v>78750</v>
      </c>
    </row>
    <row r="8" spans="2:3">
      <c r="B8" s="1" t="s">
        <v>26</v>
      </c>
      <c r="C8" s="59">
        <f>SUMIF(cn,B8,S.A)</f>
        <v>41298</v>
      </c>
    </row>
    <row r="9" spans="2:3">
      <c r="B9" s="1" t="s">
        <v>27</v>
      </c>
      <c r="C9" s="59">
        <f>SUMIF(cn,B9,S.A)</f>
        <v>11439</v>
      </c>
    </row>
    <row r="10" spans="2:3">
      <c r="B10" s="1" t="s">
        <v>28</v>
      </c>
      <c r="C10" s="59">
        <f>SUMIF(cn,B10,S.A)</f>
        <v>50679</v>
      </c>
    </row>
    <row r="11" spans="2:3">
      <c r="B11" s="1" t="s">
        <v>29</v>
      </c>
      <c r="C11" s="59">
        <f>SUMIF(cn,B11,S.A)</f>
        <v>30102</v>
      </c>
    </row>
    <row r="12" spans="2:3">
      <c r="B12" s="1" t="s">
        <v>30</v>
      </c>
      <c r="C12" s="59">
        <f>SUMIF(cn,B12,S.A)</f>
        <v>6622.5</v>
      </c>
    </row>
    <row r="13" spans="2:3">
      <c r="B13" s="1" t="s">
        <v>31</v>
      </c>
      <c r="C13" s="59">
        <f>SUMIF(cn,B13,S.A)</f>
        <v>14697</v>
      </c>
    </row>
    <row r="14" spans="2:3">
      <c r="B14" s="1" t="s">
        <v>32</v>
      </c>
      <c r="C14" s="59">
        <f>SUMIF(cn,B14,S.A)</f>
        <v>4767</v>
      </c>
    </row>
    <row r="15" spans="2:3">
      <c r="B15" s="1" t="s">
        <v>33</v>
      </c>
      <c r="C15" s="59">
        <f>SUMIF(cn,B15,S.A)</f>
        <v>13167</v>
      </c>
    </row>
    <row r="16" spans="2:3">
      <c r="B16" s="1" t="s">
        <v>34</v>
      </c>
      <c r="C16" s="59">
        <f>SUMIF(cn,B16,S.A)</f>
        <v>18960</v>
      </c>
    </row>
  </sheetData>
  <conditionalFormatting sqref="C6:C16">
    <cfRule type="cellIs" dxfId="0" priority="1" operator="greaterThan">
      <formula>50000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D4" sqref="D4"/>
    </sheetView>
  </sheetViews>
  <sheetFormatPr defaultRowHeight="15"/>
  <sheetData>
    <row r="1" spans="1:5">
      <c r="A1">
        <v>1</v>
      </c>
    </row>
    <row r="3" spans="1:5">
      <c r="E3" t="s">
        <v>42</v>
      </c>
    </row>
    <row r="4" spans="1:5">
      <c r="D4" t="s">
        <v>41</v>
      </c>
      <c r="E4" t="e">
        <f>SUM(June)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All</vt:lpstr>
      <vt:lpstr>Stock_Card</vt:lpstr>
      <vt:lpstr>Cond_Formating</vt:lpstr>
      <vt:lpstr>Sheet2</vt:lpstr>
      <vt:lpstr>cn</vt:lpstr>
      <vt:lpstr>Cond_Formating!Extract</vt:lpstr>
      <vt:lpstr>Stock_Card!Extract</vt:lpstr>
      <vt:lpstr>P.A</vt:lpstr>
      <vt:lpstr>P.I</vt:lpstr>
      <vt:lpstr>P.Q</vt:lpstr>
      <vt:lpstr>S.A</vt:lpstr>
      <vt:lpstr>S.I</vt:lpstr>
      <vt:lpstr>salman</vt:lpstr>
      <vt:lpstr>sanaullah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IT CHAMPION</cp:lastModifiedBy>
  <dcterms:created xsi:type="dcterms:W3CDTF">2012-07-06T15:59:32Z</dcterms:created>
  <dcterms:modified xsi:type="dcterms:W3CDTF">2012-07-18T16:56:30Z</dcterms:modified>
</cp:coreProperties>
</file>