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4"/>
  </bookViews>
  <sheets>
    <sheet name="Analisis de punto de funcion FP" sheetId="1" r:id="rId1"/>
    <sheet name="FP-complejidad" sheetId="2" r:id="rId2"/>
    <sheet name="Factor de ajuste" sheetId="3" r:id="rId3"/>
    <sheet name="Estimacion del esfuerzo requeri" sheetId="4" r:id="rId4"/>
    <sheet name="Pronostico" sheetId="5" r:id="rId5"/>
  </sheets>
  <calcPr calcId="144525"/>
</workbook>
</file>

<file path=xl/sharedStrings.xml><?xml version="1.0" encoding="utf-8"?>
<sst xmlns="http://schemas.openxmlformats.org/spreadsheetml/2006/main" count="186" uniqueCount="147">
  <si>
    <t>Estimacion de tiempo - Esfuerzo y Costo en Poryectos de software</t>
  </si>
  <si>
    <t>Analisis de puntos de funcion</t>
  </si>
  <si>
    <t>Tecnica de medicion del tamaño funcional del software desde el punto de vista Cliente</t>
  </si>
  <si>
    <t xml:space="preserve">No considera ningun aspecto de implementacion de la solucion </t>
  </si>
  <si>
    <t>Cuantifica los requisitos funcionales del usuario</t>
  </si>
  <si>
    <t xml:space="preserve">Antes del FPA, la metrica eran las lineas de codigo o cantidad de pantalla, informes o incluso archivos </t>
  </si>
  <si>
    <t xml:space="preserve">PPF toma y mide la funcion </t>
  </si>
  <si>
    <t>Objetivo:Estimar el esfuerzo del proyecto</t>
  </si>
  <si>
    <t>Cuantas horas hombre debe tomar hacer el proyecto</t>
  </si>
  <si>
    <t>Interaccion</t>
  </si>
  <si>
    <t>Entrada, salida ...(Pantallas donde el usuario ingresa, los informes, graficos</t>
  </si>
  <si>
    <t>Almacenamiento</t>
  </si>
  <si>
    <t>Archivos Logicos y de interfaz</t>
  </si>
  <si>
    <t xml:space="preserve">Tabla de base de datos </t>
  </si>
  <si>
    <t>Datos referenciados o mantenidos en el sitio pero de otro SW</t>
  </si>
  <si>
    <t>Eliminar datos</t>
  </si>
  <si>
    <t>EQ</t>
  </si>
  <si>
    <t>Listado datos</t>
  </si>
  <si>
    <t>EI</t>
  </si>
  <si>
    <t>Reportes de alumnos, docentes y materias</t>
  </si>
  <si>
    <t>Tablas de datos; 1 por cada elemento (alumnos docentes, administrativo, materia, grados, calificaciones) 6 tablas</t>
  </si>
  <si>
    <t>EO</t>
  </si>
  <si>
    <t xml:space="preserve">Reporte de alumnos inscritos </t>
  </si>
  <si>
    <t>Reporte de calificaciones</t>
  </si>
  <si>
    <t>Buscar datos</t>
  </si>
  <si>
    <t>ILF</t>
  </si>
  <si>
    <t>Reporte de materias activas</t>
  </si>
  <si>
    <t>RA</t>
  </si>
  <si>
    <t>Por ejemplo</t>
  </si>
  <si>
    <t>Buscar</t>
  </si>
  <si>
    <t>Actualizar</t>
  </si>
  <si>
    <t>Insertar</t>
  </si>
  <si>
    <t xml:space="preserve">Listar </t>
  </si>
  <si>
    <t>Eliminar</t>
  </si>
  <si>
    <t>Informes</t>
  </si>
  <si>
    <t>Tabla de BD</t>
  </si>
  <si>
    <t xml:space="preserve">Definicion de funciones segun su tipo y complejidad </t>
  </si>
  <si>
    <t>Tipo/Complejidad</t>
  </si>
  <si>
    <t>Baja</t>
  </si>
  <si>
    <t>Media</t>
  </si>
  <si>
    <t>Alta</t>
  </si>
  <si>
    <t xml:space="preserve">(EI) Entrada externa </t>
  </si>
  <si>
    <t>3PF</t>
  </si>
  <si>
    <t>4PF</t>
  </si>
  <si>
    <t>6PF</t>
  </si>
  <si>
    <t xml:space="preserve">(EO) Salida externa </t>
  </si>
  <si>
    <t>5PF</t>
  </si>
  <si>
    <t>7PF</t>
  </si>
  <si>
    <t>Cantidad * Valor</t>
  </si>
  <si>
    <t xml:space="preserve">(EQ) Consulta externa </t>
  </si>
  <si>
    <t>2*5</t>
  </si>
  <si>
    <t>(ILF) Archivo logico interno</t>
  </si>
  <si>
    <t>10PF</t>
  </si>
  <si>
    <t>15PF</t>
  </si>
  <si>
    <t>EIF</t>
  </si>
  <si>
    <t>1*7</t>
  </si>
  <si>
    <t>(EIF) Archivo de interfaz externo</t>
  </si>
  <si>
    <t>2*4</t>
  </si>
  <si>
    <t>2*10</t>
  </si>
  <si>
    <t>Resultado</t>
  </si>
  <si>
    <t>IFPUG</t>
  </si>
  <si>
    <t>Calculo de puntos por ajuste</t>
  </si>
  <si>
    <t>Proyecto: TecnoStudio</t>
  </si>
  <si>
    <t>Puntos de funcion asignados por su complejidad</t>
  </si>
  <si>
    <t>Complejidad: Media</t>
  </si>
  <si>
    <t>Requisito</t>
  </si>
  <si>
    <t>Tipo</t>
  </si>
  <si>
    <t>Cantida</t>
  </si>
  <si>
    <t>Valor</t>
  </si>
  <si>
    <t>Total</t>
  </si>
  <si>
    <t>Puntos de funcion sin ajustar</t>
  </si>
  <si>
    <t xml:space="preserve">Factor por ajuste </t>
  </si>
  <si>
    <t>Puntaje</t>
  </si>
  <si>
    <t>No existe</t>
  </si>
  <si>
    <t>Comunicacion de datos</t>
  </si>
  <si>
    <t>Minimo impacto</t>
  </si>
  <si>
    <t xml:space="preserve">Procesamiento de datos distribuido </t>
  </si>
  <si>
    <t>Impacto promedio</t>
  </si>
  <si>
    <t>Desempeño</t>
  </si>
  <si>
    <t>Impacto superior al promedio</t>
  </si>
  <si>
    <t>Configuracion</t>
  </si>
  <si>
    <t>Impacto alto</t>
  </si>
  <si>
    <t>Tasa de transacciones</t>
  </si>
  <si>
    <t>Impacto fuerte</t>
  </si>
  <si>
    <t>Entrada de datos de linea</t>
  </si>
  <si>
    <t>Eficiencia del usuario final</t>
  </si>
  <si>
    <t>Actualizacion de linea</t>
  </si>
  <si>
    <t xml:space="preserve">Procesamiento complejo </t>
  </si>
  <si>
    <t xml:space="preserve">Reusabilidad </t>
  </si>
  <si>
    <t>Facilidad de instalacion</t>
  </si>
  <si>
    <t>Facilidad de operacion</t>
  </si>
  <si>
    <t>Sitios multiples</t>
  </si>
  <si>
    <t>Facilidad de cambios</t>
  </si>
  <si>
    <t>Factor de ajuste</t>
  </si>
  <si>
    <t>PFA=PFSA*´[.065+(0.01)*Factor de ajuste]</t>
  </si>
  <si>
    <t>Donde:</t>
  </si>
  <si>
    <t>PFSA: Puntos defuncion sin ajustar</t>
  </si>
  <si>
    <t>PFA: Puntos de funcion ajustado</t>
  </si>
  <si>
    <t>PFA=45*[0.65+(0.01*.41)]</t>
  </si>
  <si>
    <t>PFA=45*1.06</t>
  </si>
  <si>
    <t>PFA=75*32</t>
  </si>
  <si>
    <t>Estimacion de esfuerzo</t>
  </si>
  <si>
    <t>Calcularel presupuesto del proyecto por ejemplo</t>
  </si>
  <si>
    <t>Lenguaje</t>
  </si>
  <si>
    <t>Horas PF promedio</t>
  </si>
  <si>
    <t>Linea de codigo</t>
  </si>
  <si>
    <t>Sueldo mensual de los desarrolladores</t>
  </si>
  <si>
    <t>Ensamblado</t>
  </si>
  <si>
    <t>COBOL</t>
  </si>
  <si>
    <t>Otros costos del proyecto</t>
  </si>
  <si>
    <t>Lenguaje 4ta generacion</t>
  </si>
  <si>
    <t>Costo = (Desarrolladores *Duracion meses * sueldos ) +Otros costos</t>
  </si>
  <si>
    <t>El objetivo ahora es el esfuerzo</t>
  </si>
  <si>
    <t>Horas/Hombre=PFA*Horas PF promedio</t>
  </si>
  <si>
    <t>Costo = (4*3.75*35000)+ 100,000</t>
  </si>
  <si>
    <t>PFA=47.7</t>
  </si>
  <si>
    <t>Costo empleado:</t>
  </si>
  <si>
    <t>H/H</t>
  </si>
  <si>
    <t>48*25</t>
  </si>
  <si>
    <t>Costo total:</t>
  </si>
  <si>
    <t>La IFPUG</t>
  </si>
  <si>
    <t>Genera una tabla por puntos de funcion /hora acordes a lenguajes</t>
  </si>
  <si>
    <t xml:space="preserve">H/H = PFA *Horas PF promedio </t>
  </si>
  <si>
    <t xml:space="preserve">Supongamos que se trabaja 6 hr por dia </t>
  </si>
  <si>
    <t>1200/6</t>
  </si>
  <si>
    <t>Se requiere 200 dias de trabajo si se trabaja 6 hr al dia</t>
  </si>
  <si>
    <t>Con solo 1 programador</t>
  </si>
  <si>
    <t>Supongamos que solo se trabajaran 20 dias al mes</t>
  </si>
  <si>
    <t>64/20</t>
  </si>
  <si>
    <t>Se requiere 3 mese y medio para su culminacion</t>
  </si>
  <si>
    <t>Con 4 programadores</t>
  </si>
  <si>
    <t>75 dias  3.75 meses</t>
  </si>
  <si>
    <t>Con 4 desarrolladores</t>
  </si>
  <si>
    <t>horas</t>
  </si>
  <si>
    <t>Año</t>
  </si>
  <si>
    <t>Flujo de efectivo</t>
  </si>
  <si>
    <t>Acumulado</t>
  </si>
  <si>
    <t>Solucion</t>
  </si>
  <si>
    <t>3 años</t>
  </si>
  <si>
    <t>3 años 4.32 meses</t>
  </si>
  <si>
    <t>años</t>
  </si>
  <si>
    <t>Fraccion para calcular los dias</t>
  </si>
  <si>
    <t>Dias</t>
  </si>
  <si>
    <t>Se empiezan a obtener ganancias</t>
  </si>
  <si>
    <t>El tiempo de recuperacion es de :</t>
  </si>
  <si>
    <t>4 meses</t>
  </si>
  <si>
    <t>9 dias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</si>
</sst>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6" formatCode="&quot;$&quot;#,##0_);[Red]\(&quot;$&quot;#,##0\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0" borderId="6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4" borderId="9" applyNumberFormat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21" borderId="8" applyNumberFormat="0" applyAlignment="0" applyProtection="0">
      <alignment vertical="center"/>
    </xf>
    <xf numFmtId="0" fontId="9" fillId="14" borderId="8" applyNumberFormat="0" applyAlignment="0" applyProtection="0">
      <alignment vertical="center"/>
    </xf>
    <xf numFmtId="0" fontId="8" fillId="13" borderId="7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6" fontId="1" fillId="3" borderId="1" xfId="0" applyNumberFormat="1" applyFont="1" applyFill="1" applyBorder="1" applyAlignment="1">
      <alignment horizontal="center" vertical="center"/>
    </xf>
    <xf numFmtId="6" fontId="1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6" fontId="0" fillId="3" borderId="1" xfId="0" applyNumberFormat="1" applyFill="1" applyBorder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NumberForma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4"/>
  <sheetViews>
    <sheetView topLeftCell="A13" workbookViewId="0">
      <selection activeCell="C32" sqref="C32"/>
    </sheetView>
  </sheetViews>
  <sheetFormatPr defaultColWidth="9.14285714285714" defaultRowHeight="15"/>
  <cols>
    <col min="3" max="3" width="45.2857142857143" customWidth="1"/>
  </cols>
  <sheetData>
    <row r="1" spans="1:13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3" spans="3:6">
      <c r="C3" s="48" t="s">
        <v>1</v>
      </c>
      <c r="D3" s="48"/>
      <c r="E3" s="48"/>
      <c r="F3" s="48"/>
    </row>
    <row r="5" spans="2:11">
      <c r="B5" s="49" t="s">
        <v>2</v>
      </c>
      <c r="C5" s="49"/>
      <c r="D5" s="49"/>
      <c r="E5" s="49"/>
      <c r="F5" s="49"/>
      <c r="G5" s="49"/>
      <c r="H5" s="49"/>
      <c r="I5" s="49"/>
      <c r="J5" s="49"/>
      <c r="K5" s="49"/>
    </row>
    <row r="6" spans="2:8">
      <c r="B6" s="49" t="s">
        <v>3</v>
      </c>
      <c r="C6" s="49"/>
      <c r="D6" s="49"/>
      <c r="E6" s="49"/>
      <c r="F6" s="49"/>
      <c r="G6" s="49"/>
      <c r="H6" s="49"/>
    </row>
    <row r="7" spans="2:6">
      <c r="B7" s="49" t="s">
        <v>4</v>
      </c>
      <c r="C7" s="49"/>
      <c r="D7" s="49"/>
      <c r="E7" s="49"/>
      <c r="F7" s="49"/>
    </row>
    <row r="10" spans="3:15">
      <c r="C10" s="38" t="s">
        <v>5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2" spans="2:4">
      <c r="B12" s="49" t="s">
        <v>6</v>
      </c>
      <c r="C12" s="49"/>
      <c r="D12" s="49"/>
    </row>
    <row r="13" spans="4:9">
      <c r="D13" s="50" t="s">
        <v>7</v>
      </c>
      <c r="E13" s="49"/>
      <c r="F13" s="49"/>
      <c r="G13" s="49"/>
      <c r="H13" s="49"/>
      <c r="I13" s="49"/>
    </row>
    <row r="14" spans="4:9">
      <c r="D14" s="49" t="s">
        <v>8</v>
      </c>
      <c r="E14" s="49"/>
      <c r="F14" s="49"/>
      <c r="G14" s="49"/>
      <c r="H14" s="49"/>
      <c r="I14" s="49"/>
    </row>
    <row r="18" spans="3:13">
      <c r="C18" s="39" t="s">
        <v>9</v>
      </c>
      <c r="E18" s="40" t="s">
        <v>10</v>
      </c>
      <c r="F18" s="40"/>
      <c r="G18" s="40"/>
      <c r="H18" s="40"/>
      <c r="I18" s="40"/>
      <c r="J18" s="40"/>
      <c r="K18" s="40"/>
      <c r="L18" s="40"/>
      <c r="M18" s="40"/>
    </row>
    <row r="20" spans="3:9">
      <c r="C20" s="39" t="s">
        <v>11</v>
      </c>
      <c r="E20" s="40" t="s">
        <v>12</v>
      </c>
      <c r="F20" s="40"/>
      <c r="G20" s="40"/>
      <c r="H20" s="40"/>
      <c r="I20" s="40"/>
    </row>
    <row r="21" spans="7:9">
      <c r="G21" s="40" t="s">
        <v>13</v>
      </c>
      <c r="H21" s="40"/>
      <c r="I21" s="40"/>
    </row>
    <row r="22" spans="7:16">
      <c r="G22" s="40" t="s">
        <v>14</v>
      </c>
      <c r="H22" s="40"/>
      <c r="I22" s="40"/>
      <c r="J22" s="40"/>
      <c r="K22" s="40"/>
      <c r="L22" s="40"/>
      <c r="M22" s="40"/>
      <c r="N22" s="40"/>
      <c r="O22" s="40"/>
      <c r="P22" s="40"/>
    </row>
    <row r="24" spans="3:4">
      <c r="C24" s="51"/>
      <c r="D24" s="51"/>
    </row>
    <row r="25" spans="3:4">
      <c r="C25" s="42" t="s">
        <v>15</v>
      </c>
      <c r="D25" s="42" t="s">
        <v>16</v>
      </c>
    </row>
    <row r="26" ht="38" customHeight="1" spans="3:4">
      <c r="C26" s="41" t="s">
        <v>17</v>
      </c>
      <c r="D26" s="42" t="s">
        <v>18</v>
      </c>
    </row>
    <row r="27" ht="27" customHeight="1" spans="3:4">
      <c r="C27" s="42" t="s">
        <v>19</v>
      </c>
      <c r="D27" s="42" t="s">
        <v>18</v>
      </c>
    </row>
    <row r="28" ht="33" customHeight="1" spans="3:4">
      <c r="C28" s="41" t="s">
        <v>20</v>
      </c>
      <c r="D28" s="42" t="s">
        <v>21</v>
      </c>
    </row>
    <row r="29" ht="29" customHeight="1" spans="3:4">
      <c r="C29" s="42" t="s">
        <v>22</v>
      </c>
      <c r="D29" s="42" t="s">
        <v>18</v>
      </c>
    </row>
    <row r="30" ht="28" customHeight="1" spans="3:4">
      <c r="C30" s="42" t="s">
        <v>23</v>
      </c>
      <c r="D30" s="42" t="s">
        <v>21</v>
      </c>
    </row>
    <row r="31" ht="28" customHeight="1" spans="3:4">
      <c r="C31" s="42" t="s">
        <v>24</v>
      </c>
      <c r="D31" s="42" t="s">
        <v>25</v>
      </c>
    </row>
    <row r="32" ht="28" customHeight="1" spans="3:4">
      <c r="C32" s="12" t="s">
        <v>26</v>
      </c>
      <c r="D32" s="12" t="s">
        <v>27</v>
      </c>
    </row>
    <row r="87" spans="3:4">
      <c r="C87" s="52" t="s">
        <v>28</v>
      </c>
      <c r="D87" s="53"/>
    </row>
    <row r="88" spans="3:4">
      <c r="C88" s="42" t="s">
        <v>29</v>
      </c>
      <c r="D88" s="42" t="s">
        <v>16</v>
      </c>
    </row>
    <row r="89" spans="3:4">
      <c r="C89" s="42" t="s">
        <v>30</v>
      </c>
      <c r="D89" s="42" t="s">
        <v>18</v>
      </c>
    </row>
    <row r="90" spans="3:4">
      <c r="C90" s="42" t="s">
        <v>31</v>
      </c>
      <c r="D90" s="42" t="s">
        <v>18</v>
      </c>
    </row>
    <row r="91" spans="3:4">
      <c r="C91" s="42" t="s">
        <v>32</v>
      </c>
      <c r="D91" s="42" t="s">
        <v>21</v>
      </c>
    </row>
    <row r="92" spans="3:4">
      <c r="C92" s="42" t="s">
        <v>33</v>
      </c>
      <c r="D92" s="42" t="s">
        <v>18</v>
      </c>
    </row>
    <row r="93" spans="3:4">
      <c r="C93" s="42" t="s">
        <v>34</v>
      </c>
      <c r="D93" s="42" t="s">
        <v>21</v>
      </c>
    </row>
    <row r="94" spans="3:4">
      <c r="C94" s="42" t="s">
        <v>35</v>
      </c>
      <c r="D94" s="42" t="s">
        <v>25</v>
      </c>
    </row>
  </sheetData>
  <mergeCells count="15">
    <mergeCell ref="A1:M1"/>
    <mergeCell ref="C3:F3"/>
    <mergeCell ref="B5:K5"/>
    <mergeCell ref="B6:H6"/>
    <mergeCell ref="B7:F7"/>
    <mergeCell ref="C10:O10"/>
    <mergeCell ref="B12:D12"/>
    <mergeCell ref="D13:I13"/>
    <mergeCell ref="D14:I14"/>
    <mergeCell ref="E18:M18"/>
    <mergeCell ref="E20:I20"/>
    <mergeCell ref="G21:I21"/>
    <mergeCell ref="G22:P22"/>
    <mergeCell ref="C24:D24"/>
    <mergeCell ref="C87:D8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24"/>
  <sheetViews>
    <sheetView workbookViewId="0">
      <selection activeCell="G20" sqref="G20"/>
    </sheetView>
  </sheetViews>
  <sheetFormatPr defaultColWidth="9.14285714285714" defaultRowHeight="15"/>
  <cols>
    <col min="2" max="2" width="44.4285714285714" customWidth="1"/>
    <col min="3" max="3" width="23.5714285714286" customWidth="1"/>
    <col min="4" max="4" width="20.5714285714286" customWidth="1"/>
    <col min="5" max="5" width="39.1428571428571" customWidth="1"/>
    <col min="11" max="11" width="22" customWidth="1"/>
    <col min="13" max="13" width="13.4285714285714" customWidth="1"/>
  </cols>
  <sheetData>
    <row r="2" spans="2:9">
      <c r="B2" s="38" t="s">
        <v>36</v>
      </c>
      <c r="C2" s="38"/>
      <c r="D2" s="38"/>
      <c r="E2" s="38"/>
      <c r="F2" s="38"/>
      <c r="G2" s="38"/>
      <c r="H2" s="38"/>
      <c r="I2" s="38"/>
    </row>
    <row r="4" spans="2:5">
      <c r="B4" s="32" t="s">
        <v>37</v>
      </c>
      <c r="C4" s="32" t="s">
        <v>38</v>
      </c>
      <c r="D4" s="32" t="s">
        <v>39</v>
      </c>
      <c r="E4" s="32" t="s">
        <v>40</v>
      </c>
    </row>
    <row r="5" spans="2:5">
      <c r="B5" s="33" t="s">
        <v>41</v>
      </c>
      <c r="C5" s="37" t="s">
        <v>42</v>
      </c>
      <c r="D5" s="37" t="s">
        <v>43</v>
      </c>
      <c r="E5" s="37" t="s">
        <v>44</v>
      </c>
    </row>
    <row r="6" spans="2:13">
      <c r="B6" s="33" t="s">
        <v>45</v>
      </c>
      <c r="C6" s="37" t="s">
        <v>43</v>
      </c>
      <c r="D6" s="37" t="s">
        <v>46</v>
      </c>
      <c r="E6" s="37" t="s">
        <v>47</v>
      </c>
      <c r="K6" s="47" t="s">
        <v>48</v>
      </c>
      <c r="L6" s="47"/>
      <c r="M6" s="47"/>
    </row>
    <row r="7" spans="2:13">
      <c r="B7" s="33" t="s">
        <v>49</v>
      </c>
      <c r="C7" s="37" t="s">
        <v>42</v>
      </c>
      <c r="D7" s="37" t="s">
        <v>43</v>
      </c>
      <c r="E7" s="37" t="s">
        <v>44</v>
      </c>
      <c r="K7" s="10" t="s">
        <v>21</v>
      </c>
      <c r="L7" s="10" t="s">
        <v>50</v>
      </c>
      <c r="M7" s="10">
        <v>10</v>
      </c>
    </row>
    <row r="8" spans="2:13">
      <c r="B8" s="33" t="s">
        <v>51</v>
      </c>
      <c r="C8" s="37" t="s">
        <v>47</v>
      </c>
      <c r="D8" s="37" t="s">
        <v>52</v>
      </c>
      <c r="E8" s="37" t="s">
        <v>53</v>
      </c>
      <c r="K8" s="10" t="s">
        <v>54</v>
      </c>
      <c r="L8" s="10" t="s">
        <v>55</v>
      </c>
      <c r="M8" s="10">
        <v>7</v>
      </c>
    </row>
    <row r="9" spans="2:13">
      <c r="B9" s="33" t="s">
        <v>56</v>
      </c>
      <c r="C9" s="37" t="s">
        <v>46</v>
      </c>
      <c r="D9" s="37" t="s">
        <v>47</v>
      </c>
      <c r="E9" s="37" t="s">
        <v>52</v>
      </c>
      <c r="K9" s="10" t="s">
        <v>16</v>
      </c>
      <c r="L9" s="10" t="s">
        <v>57</v>
      </c>
      <c r="M9" s="10">
        <v>8</v>
      </c>
    </row>
    <row r="10" spans="11:13">
      <c r="K10" s="10" t="s">
        <v>25</v>
      </c>
      <c r="L10" s="10" t="s">
        <v>58</v>
      </c>
      <c r="M10" s="10">
        <v>20</v>
      </c>
    </row>
    <row r="11" spans="11:13">
      <c r="K11" s="24" t="s">
        <v>59</v>
      </c>
      <c r="L11" s="28"/>
      <c r="M11" s="28">
        <v>45</v>
      </c>
    </row>
    <row r="12" spans="2:5">
      <c r="B12" s="39" t="s">
        <v>60</v>
      </c>
      <c r="D12" s="40" t="s">
        <v>61</v>
      </c>
      <c r="E12" s="40"/>
    </row>
    <row r="13" spans="2:2">
      <c r="B13" s="39" t="s">
        <v>62</v>
      </c>
    </row>
    <row r="14" spans="2:5">
      <c r="B14" s="39" t="s">
        <v>63</v>
      </c>
      <c r="D14" s="40" t="s">
        <v>64</v>
      </c>
      <c r="E14" s="40"/>
    </row>
    <row r="16" spans="2:6">
      <c r="B16" s="32" t="s">
        <v>65</v>
      </c>
      <c r="C16" s="32" t="s">
        <v>66</v>
      </c>
      <c r="D16" s="32" t="s">
        <v>67</v>
      </c>
      <c r="E16" s="32" t="s">
        <v>68</v>
      </c>
      <c r="F16" s="32" t="s">
        <v>69</v>
      </c>
    </row>
    <row r="17" spans="2:6">
      <c r="B17" s="41" t="s">
        <v>17</v>
      </c>
      <c r="C17" s="37" t="s">
        <v>21</v>
      </c>
      <c r="D17" s="37">
        <v>5</v>
      </c>
      <c r="E17" s="37">
        <v>1</v>
      </c>
      <c r="F17" s="37">
        <v>5</v>
      </c>
    </row>
    <row r="18" spans="2:6">
      <c r="B18" s="42" t="s">
        <v>19</v>
      </c>
      <c r="C18" s="37" t="s">
        <v>21</v>
      </c>
      <c r="D18" s="37">
        <v>5</v>
      </c>
      <c r="E18" s="37">
        <v>1</v>
      </c>
      <c r="F18" s="37">
        <v>5</v>
      </c>
    </row>
    <row r="19" ht="45" spans="2:6">
      <c r="B19" s="41" t="s">
        <v>20</v>
      </c>
      <c r="C19" s="37" t="s">
        <v>54</v>
      </c>
      <c r="D19" s="37">
        <v>7</v>
      </c>
      <c r="E19" s="37">
        <v>6</v>
      </c>
      <c r="F19" s="37">
        <v>7</v>
      </c>
    </row>
    <row r="20" spans="2:6">
      <c r="B20" s="42" t="s">
        <v>22</v>
      </c>
      <c r="C20" s="37" t="s">
        <v>16</v>
      </c>
      <c r="D20" s="37">
        <v>4</v>
      </c>
      <c r="E20" s="37">
        <v>1</v>
      </c>
      <c r="F20" s="37">
        <v>4</v>
      </c>
    </row>
    <row r="21" spans="2:6">
      <c r="B21" s="42" t="s">
        <v>23</v>
      </c>
      <c r="C21" s="37" t="s">
        <v>16</v>
      </c>
      <c r="D21" s="37">
        <v>4</v>
      </c>
      <c r="E21" s="37">
        <v>1</v>
      </c>
      <c r="F21" s="37">
        <v>4</v>
      </c>
    </row>
    <row r="22" spans="2:6">
      <c r="B22" s="42" t="s">
        <v>24</v>
      </c>
      <c r="C22" s="37" t="s">
        <v>25</v>
      </c>
      <c r="D22" s="37">
        <v>10</v>
      </c>
      <c r="E22" s="37">
        <v>1</v>
      </c>
      <c r="F22" s="37">
        <v>10</v>
      </c>
    </row>
    <row r="23" spans="2:6">
      <c r="B23" s="12" t="s">
        <v>26</v>
      </c>
      <c r="C23" s="37" t="s">
        <v>25</v>
      </c>
      <c r="D23" s="37">
        <v>10</v>
      </c>
      <c r="E23" s="37">
        <v>1</v>
      </c>
      <c r="F23" s="37">
        <v>10</v>
      </c>
    </row>
    <row r="24" spans="2:6">
      <c r="B24" s="43" t="s">
        <v>70</v>
      </c>
      <c r="C24" s="44"/>
      <c r="D24" s="44"/>
      <c r="E24" s="45"/>
      <c r="F24" s="46">
        <f>SUM(F17:F23)</f>
        <v>45</v>
      </c>
    </row>
  </sheetData>
  <mergeCells count="6">
    <mergeCell ref="B2:I2"/>
    <mergeCell ref="K6:M6"/>
    <mergeCell ref="K11:L11"/>
    <mergeCell ref="D12:E12"/>
    <mergeCell ref="D14:E14"/>
    <mergeCell ref="B24:E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8"/>
  <sheetViews>
    <sheetView workbookViewId="0">
      <selection activeCell="F26" sqref="F26"/>
    </sheetView>
  </sheetViews>
  <sheetFormatPr defaultColWidth="9.14285714285714" defaultRowHeight="15" outlineLevelCol="6"/>
  <cols>
    <col min="2" max="2" width="38" customWidth="1"/>
    <col min="6" max="6" width="37.8571428571429" customWidth="1"/>
  </cols>
  <sheetData>
    <row r="1" spans="2:7">
      <c r="B1" s="30" t="s">
        <v>71</v>
      </c>
      <c r="C1" s="30"/>
      <c r="D1" s="30"/>
      <c r="E1" s="30"/>
      <c r="F1" s="30"/>
      <c r="G1" s="30"/>
    </row>
    <row r="3" spans="2:6">
      <c r="B3" s="31" t="s">
        <v>71</v>
      </c>
      <c r="C3" s="32" t="s">
        <v>72</v>
      </c>
      <c r="E3" s="21">
        <v>0</v>
      </c>
      <c r="F3" s="33" t="s">
        <v>73</v>
      </c>
    </row>
    <row r="4" spans="2:6">
      <c r="B4" s="33" t="s">
        <v>74</v>
      </c>
      <c r="C4" s="21">
        <v>2</v>
      </c>
      <c r="E4" s="21">
        <v>1</v>
      </c>
      <c r="F4" s="33" t="s">
        <v>75</v>
      </c>
    </row>
    <row r="5" spans="2:6">
      <c r="B5" s="33" t="s">
        <v>76</v>
      </c>
      <c r="C5" s="21">
        <v>3</v>
      </c>
      <c r="E5" s="21">
        <v>2</v>
      </c>
      <c r="F5" s="33" t="s">
        <v>77</v>
      </c>
    </row>
    <row r="6" spans="2:6">
      <c r="B6" s="33" t="s">
        <v>78</v>
      </c>
      <c r="C6" s="21">
        <v>3</v>
      </c>
      <c r="E6" s="21">
        <v>3</v>
      </c>
      <c r="F6" s="33" t="s">
        <v>79</v>
      </c>
    </row>
    <row r="7" spans="2:6">
      <c r="B7" s="33" t="s">
        <v>80</v>
      </c>
      <c r="C7" s="21">
        <v>1</v>
      </c>
      <c r="E7" s="21">
        <v>4</v>
      </c>
      <c r="F7" s="33" t="s">
        <v>81</v>
      </c>
    </row>
    <row r="8" spans="2:6">
      <c r="B8" s="33" t="s">
        <v>82</v>
      </c>
      <c r="C8" s="21">
        <v>1</v>
      </c>
      <c r="E8" s="21">
        <v>5</v>
      </c>
      <c r="F8" s="33" t="s">
        <v>83</v>
      </c>
    </row>
    <row r="9" spans="2:3">
      <c r="B9" s="33" t="s">
        <v>84</v>
      </c>
      <c r="C9" s="21">
        <v>4</v>
      </c>
    </row>
    <row r="10" spans="2:3">
      <c r="B10" s="33" t="s">
        <v>85</v>
      </c>
      <c r="C10" s="21">
        <v>5</v>
      </c>
    </row>
    <row r="11" spans="2:3">
      <c r="B11" s="33" t="s">
        <v>86</v>
      </c>
      <c r="C11" s="21">
        <v>4</v>
      </c>
    </row>
    <row r="12" spans="2:3">
      <c r="B12" s="33" t="s">
        <v>87</v>
      </c>
      <c r="C12" s="21">
        <v>2</v>
      </c>
    </row>
    <row r="13" spans="2:3">
      <c r="B13" s="33" t="s">
        <v>88</v>
      </c>
      <c r="C13" s="21">
        <v>5</v>
      </c>
    </row>
    <row r="14" spans="2:3">
      <c r="B14" s="33" t="s">
        <v>89</v>
      </c>
      <c r="C14" s="21">
        <v>2</v>
      </c>
    </row>
    <row r="15" spans="2:3">
      <c r="B15" s="33" t="s">
        <v>90</v>
      </c>
      <c r="C15" s="21">
        <v>2</v>
      </c>
    </row>
    <row r="16" spans="2:3">
      <c r="B16" s="33" t="s">
        <v>91</v>
      </c>
      <c r="C16" s="21">
        <v>3</v>
      </c>
    </row>
    <row r="17" spans="2:3">
      <c r="B17" s="33" t="s">
        <v>92</v>
      </c>
      <c r="C17" s="21"/>
    </row>
    <row r="18" spans="2:3">
      <c r="B18" s="33" t="s">
        <v>93</v>
      </c>
      <c r="C18" s="34">
        <f>SUM(C4:C17)</f>
        <v>37</v>
      </c>
    </row>
    <row r="21" spans="2:2">
      <c r="B21" t="s">
        <v>94</v>
      </c>
    </row>
    <row r="23" spans="2:3">
      <c r="B23" s="35" t="s">
        <v>95</v>
      </c>
      <c r="C23" s="36"/>
    </row>
    <row r="24" spans="2:3">
      <c r="B24" s="37" t="s">
        <v>96</v>
      </c>
      <c r="C24" s="37">
        <v>45</v>
      </c>
    </row>
    <row r="25" spans="2:3">
      <c r="B25" s="37" t="s">
        <v>97</v>
      </c>
      <c r="C25" s="37">
        <v>41</v>
      </c>
    </row>
    <row r="26" spans="2:3">
      <c r="B26" s="37" t="s">
        <v>98</v>
      </c>
      <c r="C26" s="37">
        <v>29.4345</v>
      </c>
    </row>
    <row r="27" spans="2:3">
      <c r="B27" s="37" t="s">
        <v>99</v>
      </c>
      <c r="C27" s="37">
        <v>47.7</v>
      </c>
    </row>
    <row r="28" spans="2:3">
      <c r="B28" s="37" t="s">
        <v>100</v>
      </c>
      <c r="C28" s="37">
        <v>1845</v>
      </c>
    </row>
  </sheetData>
  <mergeCells count="2">
    <mergeCell ref="B1:G1"/>
    <mergeCell ref="B23:C2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K26"/>
  <sheetViews>
    <sheetView zoomScale="160" zoomScaleNormal="160" topLeftCell="B1" workbookViewId="0">
      <selection activeCell="K16" sqref="K16"/>
    </sheetView>
  </sheetViews>
  <sheetFormatPr defaultColWidth="9.14285714285714" defaultRowHeight="15"/>
  <cols>
    <col min="3" max="3" width="28.7333333333333" customWidth="1"/>
    <col min="4" max="4" width="18.447619047619" customWidth="1"/>
    <col min="5" max="5" width="26.247619047619" customWidth="1"/>
    <col min="8" max="8" width="18.2190476190476" customWidth="1"/>
    <col min="11" max="11" width="22.4952380952381" customWidth="1"/>
  </cols>
  <sheetData>
    <row r="2" spans="3:11">
      <c r="C2" s="17" t="s">
        <v>101</v>
      </c>
      <c r="D2" s="17"/>
      <c r="E2" s="17"/>
      <c r="H2" s="18" t="s">
        <v>102</v>
      </c>
      <c r="I2" s="18"/>
      <c r="J2" s="18"/>
      <c r="K2" s="18"/>
    </row>
    <row r="4" spans="3:11">
      <c r="C4" s="19" t="s">
        <v>103</v>
      </c>
      <c r="D4" s="19" t="s">
        <v>104</v>
      </c>
      <c r="E4" s="19" t="s">
        <v>105</v>
      </c>
      <c r="H4" s="20" t="s">
        <v>106</v>
      </c>
      <c r="I4" s="20"/>
      <c r="J4" s="20"/>
      <c r="K4" s="20"/>
    </row>
    <row r="5" spans="3:5">
      <c r="C5" s="21" t="s">
        <v>107</v>
      </c>
      <c r="D5" s="21">
        <v>25</v>
      </c>
      <c r="E5" s="21">
        <v>300</v>
      </c>
    </row>
    <row r="6" spans="3:11">
      <c r="C6" s="21" t="s">
        <v>108</v>
      </c>
      <c r="D6" s="21">
        <v>15</v>
      </c>
      <c r="E6" s="21">
        <v>100</v>
      </c>
      <c r="H6" s="20" t="s">
        <v>109</v>
      </c>
      <c r="I6" s="20"/>
      <c r="J6" s="20"/>
      <c r="K6" s="20"/>
    </row>
    <row r="7" spans="3:5">
      <c r="C7" s="21" t="s">
        <v>110</v>
      </c>
      <c r="D7" s="21">
        <v>8</v>
      </c>
      <c r="E7" s="21">
        <v>20</v>
      </c>
    </row>
    <row r="8" spans="8:11">
      <c r="H8" s="22" t="s">
        <v>111</v>
      </c>
      <c r="I8" s="22"/>
      <c r="J8" s="22"/>
      <c r="K8" s="22"/>
    </row>
    <row r="9" spans="3:3">
      <c r="C9" t="s">
        <v>112</v>
      </c>
    </row>
    <row r="10" spans="3:11">
      <c r="C10" t="s">
        <v>113</v>
      </c>
      <c r="H10" s="23" t="s">
        <v>114</v>
      </c>
      <c r="I10" s="23"/>
      <c r="J10" s="23"/>
      <c r="K10" s="23"/>
    </row>
    <row r="11" spans="3:3">
      <c r="C11" t="s">
        <v>115</v>
      </c>
    </row>
    <row r="12" spans="8:11">
      <c r="H12" s="24" t="s">
        <v>116</v>
      </c>
      <c r="I12" s="28"/>
      <c r="J12" s="28"/>
      <c r="K12" s="29">
        <f>4*3.75*35000</f>
        <v>525000</v>
      </c>
    </row>
    <row r="13" spans="3:11">
      <c r="C13" s="25" t="s">
        <v>117</v>
      </c>
      <c r="D13" s="25" t="s">
        <v>118</v>
      </c>
      <c r="E13" s="26">
        <v>1200</v>
      </c>
      <c r="H13" s="24" t="s">
        <v>119</v>
      </c>
      <c r="I13" s="28"/>
      <c r="J13" s="28"/>
      <c r="K13" s="29">
        <f>K12+100000</f>
        <v>625000</v>
      </c>
    </row>
    <row r="15" spans="3:3">
      <c r="C15" t="s">
        <v>120</v>
      </c>
    </row>
    <row r="16" spans="3:3">
      <c r="C16" t="s">
        <v>121</v>
      </c>
    </row>
    <row r="17" spans="3:3">
      <c r="C17" t="s">
        <v>122</v>
      </c>
    </row>
    <row r="19" s="16" customFormat="1" ht="29" customHeight="1" spans="3:5">
      <c r="C19" s="27" t="s">
        <v>123</v>
      </c>
      <c r="D19" s="25" t="s">
        <v>124</v>
      </c>
      <c r="E19" s="27" t="s">
        <v>125</v>
      </c>
    </row>
    <row r="21" spans="3:5">
      <c r="C21" s="11" t="s">
        <v>126</v>
      </c>
      <c r="D21" s="11"/>
      <c r="E21" s="11"/>
    </row>
    <row r="22" ht="30" customHeight="1" spans="3:5">
      <c r="C22" s="27" t="s">
        <v>127</v>
      </c>
      <c r="D22" s="27" t="s">
        <v>128</v>
      </c>
      <c r="E22" s="27" t="s">
        <v>129</v>
      </c>
    </row>
    <row r="24" spans="3:5">
      <c r="C24" s="11" t="s">
        <v>130</v>
      </c>
      <c r="D24" s="11"/>
      <c r="E24" s="11"/>
    </row>
    <row r="25" spans="3:5">
      <c r="C25" s="27">
        <f>E13/4</f>
        <v>300</v>
      </c>
      <c r="D25" s="27" t="s">
        <v>131</v>
      </c>
      <c r="E25" s="27" t="s">
        <v>132</v>
      </c>
    </row>
    <row r="26" spans="3:3">
      <c r="C26" t="s">
        <v>133</v>
      </c>
    </row>
  </sheetData>
  <mergeCells count="10">
    <mergeCell ref="C2:E2"/>
    <mergeCell ref="H2:K2"/>
    <mergeCell ref="H4:K4"/>
    <mergeCell ref="H6:K6"/>
    <mergeCell ref="H8:K8"/>
    <mergeCell ref="H10:K10"/>
    <mergeCell ref="H12:J12"/>
    <mergeCell ref="H13:J13"/>
    <mergeCell ref="C21:E21"/>
    <mergeCell ref="C24:E2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N27"/>
  <sheetViews>
    <sheetView tabSelected="1" workbookViewId="0">
      <selection activeCell="Q22" sqref="Q22"/>
    </sheetView>
  </sheetViews>
  <sheetFormatPr defaultColWidth="9.14285714285714" defaultRowHeight="15"/>
  <cols>
    <col min="5" max="5" width="15.5714285714286" customWidth="1"/>
    <col min="6" max="6" width="12.7142857142857" customWidth="1"/>
    <col min="7" max="7" width="30.2857142857143" customWidth="1"/>
    <col min="9" max="9" width="13.4285714285714" customWidth="1"/>
    <col min="11" max="11" width="15" customWidth="1"/>
  </cols>
  <sheetData>
    <row r="4" spans="4:5">
      <c r="D4" s="1" t="s">
        <v>134</v>
      </c>
      <c r="E4" s="1" t="s">
        <v>135</v>
      </c>
    </row>
    <row r="5" spans="4:7">
      <c r="D5" s="2">
        <v>2016</v>
      </c>
      <c r="E5" s="3">
        <v>190000</v>
      </c>
      <c r="G5" s="4"/>
    </row>
    <row r="6" spans="4:7">
      <c r="D6" s="2">
        <v>2017</v>
      </c>
      <c r="E6" s="3">
        <v>200000</v>
      </c>
      <c r="G6" s="4"/>
    </row>
    <row r="7" spans="4:7">
      <c r="D7" s="2">
        <v>2018</v>
      </c>
      <c r="E7" s="3">
        <v>220000</v>
      </c>
      <c r="G7" s="4"/>
    </row>
    <row r="8" spans="4:7">
      <c r="D8" s="2">
        <v>2019</v>
      </c>
      <c r="E8" s="3">
        <v>250000</v>
      </c>
      <c r="G8" s="4"/>
    </row>
    <row r="9" spans="4:7">
      <c r="D9" s="2">
        <v>2020</v>
      </c>
      <c r="E9" s="3">
        <v>300000</v>
      </c>
      <c r="G9" s="4"/>
    </row>
    <row r="10" spans="4:7">
      <c r="D10" s="2">
        <v>2021</v>
      </c>
      <c r="E10" s="3">
        <v>530000</v>
      </c>
      <c r="G10" s="4"/>
    </row>
    <row r="11" spans="4:7">
      <c r="D11" s="2">
        <v>2022</v>
      </c>
      <c r="E11" s="3">
        <f>FORECAST(D11,E5:E10,D5:D10)</f>
        <v>484666.666666672</v>
      </c>
      <c r="G11" s="5"/>
    </row>
    <row r="16" spans="4:13">
      <c r="D16" s="1" t="s">
        <v>134</v>
      </c>
      <c r="E16" s="1" t="s">
        <v>135</v>
      </c>
      <c r="F16" s="1" t="s">
        <v>136</v>
      </c>
      <c r="I16" s="10" t="s">
        <v>137</v>
      </c>
      <c r="J16" s="10"/>
      <c r="M16">
        <f>I18*12</f>
        <v>4.32</v>
      </c>
    </row>
    <row r="17" spans="4:14">
      <c r="D17" s="2">
        <v>2015</v>
      </c>
      <c r="E17" s="2">
        <v>-700000</v>
      </c>
      <c r="F17" s="6">
        <v>-700000</v>
      </c>
      <c r="I17" s="10" t="s">
        <v>138</v>
      </c>
      <c r="J17" s="10"/>
      <c r="M17" s="11" t="s">
        <v>139</v>
      </c>
      <c r="N17" s="11"/>
    </row>
    <row r="18" spans="4:10">
      <c r="D18" s="7">
        <v>2016</v>
      </c>
      <c r="E18" s="3">
        <v>190000</v>
      </c>
      <c r="F18" s="8">
        <f>F17+E18</f>
        <v>-510000</v>
      </c>
      <c r="I18" s="12">
        <f>ABS(F20)/E21</f>
        <v>0.36</v>
      </c>
      <c r="J18" s="12" t="s">
        <v>140</v>
      </c>
    </row>
    <row r="19" spans="4:14">
      <c r="D19" s="7">
        <v>2017</v>
      </c>
      <c r="E19" s="3">
        <v>200000</v>
      </c>
      <c r="F19" s="8">
        <f>F18+E19</f>
        <v>-310000</v>
      </c>
      <c r="M19">
        <v>0.32</v>
      </c>
      <c r="N19" t="s">
        <v>141</v>
      </c>
    </row>
    <row r="20" spans="4:14">
      <c r="D20" s="7">
        <v>2018</v>
      </c>
      <c r="E20" s="3">
        <v>220000</v>
      </c>
      <c r="F20" s="8">
        <f>F19+E20</f>
        <v>-90000</v>
      </c>
      <c r="M20">
        <f>M19*30</f>
        <v>9.6</v>
      </c>
      <c r="N20" t="s">
        <v>142</v>
      </c>
    </row>
    <row r="21" spans="4:11">
      <c r="D21" s="7">
        <v>2019</v>
      </c>
      <c r="E21" s="3">
        <v>250000</v>
      </c>
      <c r="F21" s="8">
        <f>F20+E21</f>
        <v>160000</v>
      </c>
      <c r="G21" s="9" t="s">
        <v>143</v>
      </c>
      <c r="I21" s="13" t="s">
        <v>144</v>
      </c>
      <c r="J21" s="14"/>
      <c r="K21" s="14"/>
    </row>
    <row r="22" spans="4:11">
      <c r="D22" s="7">
        <v>2020</v>
      </c>
      <c r="E22" s="3">
        <v>300000</v>
      </c>
      <c r="F22" s="8">
        <f>F21+E22</f>
        <v>460000</v>
      </c>
      <c r="I22" s="15" t="s">
        <v>138</v>
      </c>
      <c r="J22" s="15" t="s">
        <v>145</v>
      </c>
      <c r="K22" s="15" t="s">
        <v>146</v>
      </c>
    </row>
    <row r="23" spans="4:6">
      <c r="D23" s="7">
        <v>2021</v>
      </c>
      <c r="E23" s="3">
        <v>530000</v>
      </c>
      <c r="F23" s="8">
        <f>F22+E23</f>
        <v>990000</v>
      </c>
    </row>
    <row r="24" spans="4:6">
      <c r="D24" s="7">
        <v>2022</v>
      </c>
      <c r="E24" s="7">
        <f>FORECAST(D24,E18:E23,D18:D23)</f>
        <v>484666.666666672</v>
      </c>
      <c r="F24" s="8">
        <f>F23+E24</f>
        <v>1474666.66666667</v>
      </c>
    </row>
    <row r="27" spans="12:13">
      <c r="L27" s="16"/>
      <c r="M27" s="16"/>
    </row>
  </sheetData>
  <mergeCells count="4">
    <mergeCell ref="I16:J16"/>
    <mergeCell ref="I17:J17"/>
    <mergeCell ref="M17:N17"/>
    <mergeCell ref="I21:K2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Analisis de punto de funcion FP</vt:lpstr>
      <vt:lpstr>FP-complejidad</vt:lpstr>
      <vt:lpstr>Factor de ajuste</vt:lpstr>
      <vt:lpstr>Estimacion del esfuerzo requeri</vt:lpstr>
      <vt:lpstr>Pronostico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VIERNES</dc:creator>
  <cp:lastModifiedBy>Enrique RL</cp:lastModifiedBy>
  <dcterms:created xsi:type="dcterms:W3CDTF">2022-12-20T19:45:00Z</dcterms:created>
  <dcterms:modified xsi:type="dcterms:W3CDTF">2022-12-21T04:25:44Z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03AE9A87AB9C4733A4689311540CA46D</vt:lpwstr>
  </property>
  <property fmtid="{D5CDD505-2E9C-101B-9397-08002B2CF9AE}" pid="3" name="KSOProductBuildVer">
    <vt:lpwstr>2058-11.2.0.11440</vt:lpwstr>
  </property>
</Properties>
</file>