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elg\Desktop\Repositorio GitHub\TFM_AVATAR\investigación\"/>
    </mc:Choice>
  </mc:AlternateContent>
  <xr:revisionPtr revIDLastSave="0" documentId="13_ncr:1_{0F635354-56E1-4F80-8ACA-0A2BE6748DD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Hoja Proveedores Normalizada" sheetId="1" r:id="rId1"/>
    <sheet name="Cálculo de Similitu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2" l="1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10" i="2"/>
  <c r="Y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G37" i="2"/>
  <c r="P11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G11" i="2"/>
  <c r="H11" i="2"/>
  <c r="I11" i="2"/>
  <c r="J11" i="2"/>
  <c r="K11" i="2"/>
  <c r="L11" i="2"/>
  <c r="M11" i="2"/>
  <c r="N11" i="2"/>
  <c r="O11" i="2"/>
  <c r="Q11" i="2"/>
  <c r="R11" i="2"/>
  <c r="S11" i="2"/>
  <c r="T11" i="2"/>
  <c r="U11" i="2"/>
  <c r="V11" i="2"/>
  <c r="W11" i="2"/>
  <c r="X11" i="2"/>
  <c r="Y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</calcChain>
</file>

<file path=xl/sharedStrings.xml><?xml version="1.0" encoding="utf-8"?>
<sst xmlns="http://schemas.openxmlformats.org/spreadsheetml/2006/main" count="214" uniqueCount="96">
  <si>
    <t>Proveedor</t>
  </si>
  <si>
    <t>Plan</t>
  </si>
  <si>
    <t>Precio (€/mes)</t>
  </si>
  <si>
    <t>Vídeo mensual (min)</t>
  </si>
  <si>
    <t>Streaming mensual (min)</t>
  </si>
  <si>
    <t>Tiene Streaming</t>
  </si>
  <si>
    <t>Streaming con SDK</t>
  </si>
  <si>
    <t>Traducción</t>
  </si>
  <si>
    <t>Duración máxima vídeo</t>
  </si>
  <si>
    <t>Sincronización Labial</t>
  </si>
  <si>
    <t>Nº Avatares</t>
  </si>
  <si>
    <t>Avatares Personales</t>
  </si>
  <si>
    <t>Voces</t>
  </si>
  <si>
    <t>Expresiones</t>
  </si>
  <si>
    <t>Clonado de Voz</t>
  </si>
  <si>
    <t>Idiomas Soportados</t>
  </si>
  <si>
    <t>Entrada Alternativa</t>
  </si>
  <si>
    <t>Licencia Comercial</t>
  </si>
  <si>
    <t>Calidad API</t>
  </si>
  <si>
    <t>Velocidad Generación</t>
  </si>
  <si>
    <t>D-ID</t>
  </si>
  <si>
    <t>Synthesia</t>
  </si>
  <si>
    <t>HeyGen</t>
  </si>
  <si>
    <t>Elay</t>
  </si>
  <si>
    <t>Colossyan</t>
  </si>
  <si>
    <t>Speechify</t>
  </si>
  <si>
    <t>Tavus</t>
  </si>
  <si>
    <t>Runway</t>
  </si>
  <si>
    <t>A2E</t>
  </si>
  <si>
    <t>AI Studios</t>
  </si>
  <si>
    <t>AKOOL</t>
  </si>
  <si>
    <t>Vidnoz</t>
  </si>
  <si>
    <t>Pipio</t>
  </si>
  <si>
    <t>Creatify</t>
  </si>
  <si>
    <t>Build</t>
  </si>
  <si>
    <t>Launch</t>
  </si>
  <si>
    <t>Scale</t>
  </si>
  <si>
    <t>Starter</t>
  </si>
  <si>
    <t>Creator</t>
  </si>
  <si>
    <t>Pro</t>
  </si>
  <si>
    <t>Basic</t>
  </si>
  <si>
    <t>Advance</t>
  </si>
  <si>
    <t>Business</t>
  </si>
  <si>
    <t>Genérico</t>
  </si>
  <si>
    <t>Growth</t>
  </si>
  <si>
    <t>API Usage</t>
  </si>
  <si>
    <t>Pay as You Go</t>
  </si>
  <si>
    <t>Dedicated Line</t>
  </si>
  <si>
    <t>Personal</t>
  </si>
  <si>
    <t>Equipo</t>
  </si>
  <si>
    <t>PRO</t>
  </si>
  <si>
    <t>PRO MAX</t>
  </si>
  <si>
    <t>STUDIO</t>
  </si>
  <si>
    <t>ESCALA</t>
  </si>
  <si>
    <t>TEAM</t>
  </si>
  <si>
    <t xml:space="preserve">Resolución </t>
  </si>
  <si>
    <t>SELECTORES</t>
  </si>
  <si>
    <t>SÍ_NO</t>
  </si>
  <si>
    <t>CALIDAD</t>
  </si>
  <si>
    <t>BAJA</t>
  </si>
  <si>
    <t>NORMAL</t>
  </si>
  <si>
    <t>ALTA</t>
  </si>
  <si>
    <t>SÍ</t>
  </si>
  <si>
    <t>NO</t>
  </si>
  <si>
    <t>Resolución</t>
  </si>
  <si>
    <t>720p</t>
  </si>
  <si>
    <t>1080p</t>
  </si>
  <si>
    <t>4K</t>
  </si>
  <si>
    <t>Inputs</t>
  </si>
  <si>
    <t>Sólo Texto</t>
  </si>
  <si>
    <t>Texto y Audio</t>
  </si>
  <si>
    <t>Criterios de Selección</t>
  </si>
  <si>
    <t>Valor</t>
  </si>
  <si>
    <t>Tiene Traducción de Vídeos</t>
  </si>
  <si>
    <t>Avatares Personalizados</t>
  </si>
  <si>
    <t>Nº Voces que ofrece el Proveedor</t>
  </si>
  <si>
    <t>Nº Avatares que ofrece el Proveedor</t>
  </si>
  <si>
    <t>Permitir expresiones en el Avatar</t>
  </si>
  <si>
    <t>Voces Personalizadas (Clonado)</t>
  </si>
  <si>
    <t>Calidad de la API</t>
  </si>
  <si>
    <t>PESO</t>
  </si>
  <si>
    <t>PESOS</t>
  </si>
  <si>
    <t>ETIQUETA</t>
  </si>
  <si>
    <t>VALOR</t>
  </si>
  <si>
    <t>IMPORTANTÍSIMO</t>
  </si>
  <si>
    <t>ALTO</t>
  </si>
  <si>
    <t>MEDIO</t>
  </si>
  <si>
    <t>BAJO</t>
  </si>
  <si>
    <t>MUY BAJO</t>
  </si>
  <si>
    <t>DESPRECIABLE</t>
  </si>
  <si>
    <t>SIMILITUD TOTAL</t>
  </si>
  <si>
    <t>Tiempo de Vídeo al Mes (minutos)</t>
  </si>
  <si>
    <t>Precio (Euros)</t>
  </si>
  <si>
    <t>Tiempo de Vídeo Streaming al mes (minutos)</t>
  </si>
  <si>
    <t>Duración máxima del vídeo (minutos)</t>
  </si>
  <si>
    <t>Velocidad Generación de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</si>
</sst>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textRotation="180"/>
    </xf>
    <xf numFmtId="0" fontId="1" fillId="3" borderId="7" xfId="0" applyFont="1" applyFill="1" applyBorder="1" applyAlignment="1">
      <alignment horizontal="center" vertical="top" textRotation="180"/>
    </xf>
    <xf numFmtId="0" fontId="1" fillId="3" borderId="8" xfId="0" applyFont="1" applyFill="1" applyBorder="1" applyAlignment="1">
      <alignment horizontal="center" vertical="top" textRotation="180"/>
    </xf>
    <xf numFmtId="0" fontId="1" fillId="3" borderId="9" xfId="0" applyFont="1" applyFill="1" applyBorder="1" applyAlignment="1">
      <alignment horizontal="center" vertical="top" textRotation="180"/>
    </xf>
    <xf numFmtId="0" fontId="0" fillId="0" borderId="0" xfId="0" applyAlignment="1">
      <alignment horizontal="center"/>
    </xf>
    <xf numFmtId="0" fontId="2" fillId="4" borderId="0" xfId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4" borderId="0" xfId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2" fillId="4" borderId="17" xfId="1" applyBorder="1"/>
    <xf numFmtId="0" fontId="2" fillId="4" borderId="18" xfId="1" applyBorder="1"/>
    <xf numFmtId="0" fontId="0" fillId="0" borderId="0" xfId="0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textRotation="180" wrapText="1"/>
    </xf>
    <xf numFmtId="0" fontId="1" fillId="3" borderId="7" xfId="0" applyFont="1" applyFill="1" applyBorder="1" applyAlignment="1">
      <alignment horizontal="center" vertical="center" textRotation="180" wrapText="1"/>
    </xf>
    <xf numFmtId="0" fontId="1" fillId="3" borderId="8" xfId="0" applyFont="1" applyFill="1" applyBorder="1" applyAlignment="1">
      <alignment horizontal="center" vertical="center" textRotation="180" wrapText="1"/>
    </xf>
    <xf numFmtId="0" fontId="0" fillId="0" borderId="0" xfId="0" applyNumberForma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textRotation="180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</cellXfs>
  <cellStyles count="2">
    <cellStyle name="Bueno" xfId="1" builtinId="26"/>
    <cellStyle name="Normal" xfId="0" builtinId="0"/>
  </cellStyles>
  <dxfs count="6">
    <dxf>
      <fill>
        <patternFill>
          <bgColor rgb="FF00B0F0"/>
        </patternFill>
      </fill>
    </dxf>
    <dxf>
      <alignment horizontal="center" vertical="bottom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A60802-3F2C-4C1A-9D30-B9E9A7AFA8C1}" name="Tabla4" displayName="Tabla4" ref="B4:B7" totalsRowShown="0" headerRowDxfId="5">
  <autoFilter ref="B4:B7" xr:uid="{0EA60802-3F2C-4C1A-9D30-B9E9A7AFA8C1}"/>
  <tableColumns count="1">
    <tableColumn id="1" xr3:uid="{FAA4FC56-1928-4966-8649-D1881F8ADB7C}" name="SÍ_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E15CCA-DE44-4AC2-8DEF-CC718BB8A1CB}" name="Tabla6" displayName="Tabla6" ref="C4:C8" totalsRowShown="0" headerRowDxfId="4">
  <autoFilter ref="C4:C8" xr:uid="{92E15CCA-DE44-4AC2-8DEF-CC718BB8A1CB}"/>
  <tableColumns count="1">
    <tableColumn id="1" xr3:uid="{BC140A0C-4F56-444D-A7F8-CB5B6BDB18A8}" name="CAL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7DA453-2A69-46A9-A055-F491BFD1BC55}" name="Tabla7" displayName="Tabla7" ref="D4:D8" totalsRowShown="0" headerRowDxfId="3">
  <autoFilter ref="D4:D8" xr:uid="{E17DA453-2A69-46A9-A055-F491BFD1BC55}"/>
  <tableColumns count="1">
    <tableColumn id="1" xr3:uid="{DFF83304-7E1B-4160-B83A-4A88EFEA2CB4}" name="Resolu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9A6376-42C9-40DF-8519-50526B036FC6}" name="Tabla8" displayName="Tabla8" ref="E4:E7" totalsRowShown="0" headerRowDxfId="1" tableBorderDxfId="2">
  <autoFilter ref="E4:E7" xr:uid="{099A6376-42C9-40DF-8519-50526B036FC6}"/>
  <tableColumns count="1">
    <tableColumn id="1" xr3:uid="{DE68B7B9-831C-419A-8C09-A142D6430CBA}" name="Inpu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6F1FA4-E450-4D1C-A2F7-FDC8F82C5392}" name="Tabla9" displayName="Tabla9" ref="B32:C38" totalsRowShown="0">
  <autoFilter ref="B32:C38" xr:uid="{756F1FA4-E450-4D1C-A2F7-FDC8F82C5392}"/>
  <tableColumns count="2">
    <tableColumn id="1" xr3:uid="{93ED6CFE-629C-473D-96C9-47531BFC948E}" name="ETIQUETA"/>
    <tableColumn id="2" xr3:uid="{44F9EC64-75EA-470E-A818-B987963F8B02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workbookViewId="0">
      <selection activeCell="R23" sqref="R23"/>
    </sheetView>
  </sheetViews>
  <sheetFormatPr baseColWidth="10" defaultColWidth="9.140625" defaultRowHeight="15" x14ac:dyDescent="0.25"/>
  <cols>
    <col min="1" max="1" width="9.85546875" bestFit="1" customWidth="1"/>
    <col min="2" max="2" width="14.140625" bestFit="1" customWidth="1"/>
    <col min="3" max="3" width="11.140625" customWidth="1"/>
    <col min="4" max="4" width="14.5703125" customWidth="1"/>
    <col min="5" max="5" width="13" customWidth="1"/>
    <col min="6" max="6" width="15.85546875" customWidth="1"/>
    <col min="7" max="8" width="4.140625" customWidth="1"/>
    <col min="9" max="9" width="3.7109375" customWidth="1"/>
    <col min="10" max="10" width="5" bestFit="1" customWidth="1"/>
    <col min="11" max="11" width="6.140625" customWidth="1"/>
    <col min="12" max="12" width="5" bestFit="1" customWidth="1"/>
    <col min="13" max="13" width="4.42578125" customWidth="1"/>
    <col min="14" max="14" width="5" bestFit="1" customWidth="1"/>
    <col min="15" max="15" width="5.42578125" customWidth="1"/>
    <col min="16" max="16" width="5.5703125" customWidth="1"/>
    <col min="17" max="17" width="7.85546875" customWidth="1"/>
    <col min="18" max="18" width="6" customWidth="1"/>
    <col min="19" max="19" width="5.28515625" customWidth="1"/>
    <col min="20" max="20" width="5.85546875" customWidth="1"/>
    <col min="21" max="21" width="6.7109375" customWidth="1"/>
  </cols>
  <sheetData>
    <row r="1" spans="1:21" ht="124.5" thickBot="1" x14ac:dyDescent="0.3">
      <c r="A1" s="10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55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9" t="s">
        <v>19</v>
      </c>
    </row>
    <row r="2" spans="1:21" x14ac:dyDescent="0.25">
      <c r="A2" s="5" t="s">
        <v>20</v>
      </c>
      <c r="B2" s="1" t="s">
        <v>34</v>
      </c>
      <c r="C2" s="1">
        <v>12.63</v>
      </c>
      <c r="D2" s="1">
        <v>16</v>
      </c>
      <c r="E2" s="1">
        <v>32</v>
      </c>
      <c r="F2" s="1">
        <v>1</v>
      </c>
      <c r="G2" s="1">
        <v>1</v>
      </c>
      <c r="H2" s="1">
        <v>1</v>
      </c>
      <c r="I2" s="1">
        <v>1</v>
      </c>
      <c r="J2" s="1">
        <v>5</v>
      </c>
      <c r="K2" s="1">
        <v>1</v>
      </c>
      <c r="L2" s="13">
        <v>0</v>
      </c>
      <c r="M2" s="13">
        <v>1</v>
      </c>
      <c r="N2" s="1">
        <v>127</v>
      </c>
      <c r="O2" s="1">
        <v>1</v>
      </c>
      <c r="P2" s="1">
        <v>1</v>
      </c>
      <c r="Q2" s="13">
        <v>119</v>
      </c>
      <c r="R2" s="1">
        <v>1</v>
      </c>
      <c r="S2" s="1">
        <v>0</v>
      </c>
      <c r="T2" s="1">
        <v>1</v>
      </c>
      <c r="U2" s="2">
        <v>0</v>
      </c>
    </row>
    <row r="3" spans="1:21" x14ac:dyDescent="0.25">
      <c r="A3" s="5" t="s">
        <v>20</v>
      </c>
      <c r="B3" s="1" t="s">
        <v>35</v>
      </c>
      <c r="C3" s="1">
        <v>30.71</v>
      </c>
      <c r="D3" s="1">
        <v>45</v>
      </c>
      <c r="E3" s="1">
        <v>90</v>
      </c>
      <c r="F3" s="1">
        <v>1</v>
      </c>
      <c r="G3" s="1">
        <v>1</v>
      </c>
      <c r="H3" s="1">
        <v>1</v>
      </c>
      <c r="I3" s="1">
        <v>1</v>
      </c>
      <c r="J3" s="1">
        <v>5</v>
      </c>
      <c r="K3" s="1">
        <v>1</v>
      </c>
      <c r="L3" s="13">
        <v>111</v>
      </c>
      <c r="M3" s="13">
        <v>3</v>
      </c>
      <c r="N3" s="1">
        <v>127</v>
      </c>
      <c r="O3" s="1">
        <v>1</v>
      </c>
      <c r="P3" s="1">
        <v>1</v>
      </c>
      <c r="Q3" s="13">
        <v>119</v>
      </c>
      <c r="R3" s="1">
        <v>1</v>
      </c>
      <c r="S3" s="1">
        <v>1</v>
      </c>
      <c r="T3" s="1">
        <v>1</v>
      </c>
      <c r="U3" s="2">
        <v>1</v>
      </c>
    </row>
    <row r="4" spans="1:21" x14ac:dyDescent="0.25">
      <c r="A4" s="5" t="s">
        <v>20</v>
      </c>
      <c r="B4" s="1" t="s">
        <v>36</v>
      </c>
      <c r="C4" s="1">
        <v>121.6</v>
      </c>
      <c r="D4" s="1">
        <v>200</v>
      </c>
      <c r="E4" s="1">
        <v>400</v>
      </c>
      <c r="F4" s="1">
        <v>1</v>
      </c>
      <c r="G4" s="1">
        <v>1</v>
      </c>
      <c r="H4" s="1">
        <v>1</v>
      </c>
      <c r="I4" s="1">
        <v>1</v>
      </c>
      <c r="J4" s="1">
        <v>5</v>
      </c>
      <c r="K4" s="1">
        <v>1</v>
      </c>
      <c r="L4" s="13">
        <v>111</v>
      </c>
      <c r="M4" s="13">
        <v>5</v>
      </c>
      <c r="N4" s="1">
        <v>127</v>
      </c>
      <c r="O4" s="1">
        <v>1</v>
      </c>
      <c r="P4" s="1">
        <v>1</v>
      </c>
      <c r="Q4" s="13">
        <v>119</v>
      </c>
      <c r="R4" s="1">
        <v>1</v>
      </c>
      <c r="S4" s="1">
        <v>1</v>
      </c>
      <c r="T4" s="1">
        <v>1</v>
      </c>
      <c r="U4" s="2">
        <v>2</v>
      </c>
    </row>
    <row r="5" spans="1:21" x14ac:dyDescent="0.25">
      <c r="A5" s="5" t="s">
        <v>21</v>
      </c>
      <c r="B5" s="1" t="s">
        <v>37</v>
      </c>
      <c r="C5" s="1">
        <v>16</v>
      </c>
      <c r="D5" s="1">
        <v>10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5</v>
      </c>
      <c r="K5" s="1">
        <v>2</v>
      </c>
      <c r="L5" s="13">
        <v>125</v>
      </c>
      <c r="M5" s="13">
        <v>3</v>
      </c>
      <c r="N5" s="1">
        <v>127</v>
      </c>
      <c r="O5" s="1">
        <v>0</v>
      </c>
      <c r="P5" s="1">
        <v>0</v>
      </c>
      <c r="Q5" s="13">
        <v>140</v>
      </c>
      <c r="R5" s="1">
        <v>1</v>
      </c>
      <c r="S5" s="1">
        <v>0</v>
      </c>
      <c r="T5" s="1">
        <v>0</v>
      </c>
      <c r="U5" s="2">
        <v>1</v>
      </c>
    </row>
    <row r="6" spans="1:21" x14ac:dyDescent="0.25">
      <c r="A6" s="5" t="s">
        <v>21</v>
      </c>
      <c r="B6" s="1" t="s">
        <v>38</v>
      </c>
      <c r="C6" s="1">
        <v>58</v>
      </c>
      <c r="D6" s="1">
        <v>30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5</v>
      </c>
      <c r="K6" s="1">
        <v>2</v>
      </c>
      <c r="L6" s="13">
        <v>180</v>
      </c>
      <c r="M6" s="13">
        <v>5</v>
      </c>
      <c r="N6" s="1">
        <v>127</v>
      </c>
      <c r="O6" s="1">
        <v>0</v>
      </c>
      <c r="P6" s="1">
        <v>0</v>
      </c>
      <c r="Q6" s="13">
        <v>140</v>
      </c>
      <c r="R6" s="1">
        <v>1</v>
      </c>
      <c r="S6" s="1">
        <v>0</v>
      </c>
      <c r="T6" s="1">
        <v>0</v>
      </c>
      <c r="U6" s="2">
        <v>1</v>
      </c>
    </row>
    <row r="7" spans="1:21" x14ac:dyDescent="0.25">
      <c r="A7" s="5" t="s">
        <v>22</v>
      </c>
      <c r="B7" s="1" t="s">
        <v>39</v>
      </c>
      <c r="C7" s="1">
        <v>87.65</v>
      </c>
      <c r="D7" s="1">
        <v>100</v>
      </c>
      <c r="E7" s="1">
        <v>500</v>
      </c>
      <c r="F7" s="1">
        <v>1</v>
      </c>
      <c r="G7" s="1">
        <v>1</v>
      </c>
      <c r="H7" s="1">
        <v>0</v>
      </c>
      <c r="I7" s="1">
        <v>1</v>
      </c>
      <c r="J7" s="1">
        <v>5</v>
      </c>
      <c r="K7" s="1">
        <v>2</v>
      </c>
      <c r="L7" s="13">
        <v>2868</v>
      </c>
      <c r="M7" s="13">
        <v>3</v>
      </c>
      <c r="N7" s="1">
        <v>1855</v>
      </c>
      <c r="O7" s="1">
        <v>1</v>
      </c>
      <c r="P7" s="1">
        <v>0</v>
      </c>
      <c r="Q7" s="13">
        <v>175</v>
      </c>
      <c r="R7" s="1">
        <v>1</v>
      </c>
      <c r="S7" s="1">
        <v>1</v>
      </c>
      <c r="T7" s="1">
        <v>2</v>
      </c>
      <c r="U7" s="2">
        <v>1</v>
      </c>
    </row>
    <row r="8" spans="1:21" x14ac:dyDescent="0.25">
      <c r="A8" s="5" t="s">
        <v>22</v>
      </c>
      <c r="B8" s="1" t="s">
        <v>36</v>
      </c>
      <c r="C8" s="1">
        <v>292.16000000000003</v>
      </c>
      <c r="D8" s="1">
        <v>660</v>
      </c>
      <c r="E8" s="1">
        <v>3300</v>
      </c>
      <c r="F8" s="1">
        <v>1</v>
      </c>
      <c r="G8" s="1">
        <v>1</v>
      </c>
      <c r="H8" s="1">
        <v>1</v>
      </c>
      <c r="I8" s="1">
        <v>2</v>
      </c>
      <c r="J8" s="1">
        <v>30</v>
      </c>
      <c r="K8" s="1">
        <v>2</v>
      </c>
      <c r="L8" s="13">
        <v>2868</v>
      </c>
      <c r="M8" s="13">
        <v>10</v>
      </c>
      <c r="N8" s="13">
        <v>1855</v>
      </c>
      <c r="O8" s="1">
        <v>1</v>
      </c>
      <c r="P8" s="1">
        <v>0</v>
      </c>
      <c r="Q8" s="13">
        <v>175</v>
      </c>
      <c r="R8" s="1">
        <v>1</v>
      </c>
      <c r="S8" s="1">
        <v>1</v>
      </c>
      <c r="T8" s="1">
        <v>2</v>
      </c>
      <c r="U8" s="2">
        <v>1</v>
      </c>
    </row>
    <row r="9" spans="1:21" x14ac:dyDescent="0.25">
      <c r="A9" s="5" t="s">
        <v>23</v>
      </c>
      <c r="B9" s="1" t="s">
        <v>40</v>
      </c>
      <c r="C9" s="1">
        <v>20.22</v>
      </c>
      <c r="D9" s="1">
        <v>15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5</v>
      </c>
      <c r="K9" s="1">
        <v>1</v>
      </c>
      <c r="L9" s="1">
        <v>80</v>
      </c>
      <c r="M9" s="1">
        <v>0</v>
      </c>
      <c r="N9" s="1">
        <v>450</v>
      </c>
      <c r="O9" s="1">
        <v>0</v>
      </c>
      <c r="P9" s="1">
        <v>0</v>
      </c>
      <c r="Q9" s="1">
        <v>75</v>
      </c>
      <c r="R9" s="1">
        <v>1</v>
      </c>
      <c r="S9" s="1">
        <v>1</v>
      </c>
      <c r="T9" s="1">
        <v>2</v>
      </c>
      <c r="U9" s="2">
        <v>1</v>
      </c>
    </row>
    <row r="10" spans="1:21" x14ac:dyDescent="0.25">
      <c r="A10" s="5" t="s">
        <v>23</v>
      </c>
      <c r="B10" s="1" t="s">
        <v>41</v>
      </c>
      <c r="C10" s="1">
        <v>51.88</v>
      </c>
      <c r="D10" s="1">
        <v>100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30</v>
      </c>
      <c r="K10" s="1">
        <v>1</v>
      </c>
      <c r="L10" s="1">
        <v>80</v>
      </c>
      <c r="M10" s="1">
        <v>0</v>
      </c>
      <c r="N10" s="1">
        <v>450</v>
      </c>
      <c r="O10" s="1">
        <v>0</v>
      </c>
      <c r="P10" s="1">
        <v>0</v>
      </c>
      <c r="Q10" s="1">
        <v>75</v>
      </c>
      <c r="R10" s="1">
        <v>1</v>
      </c>
      <c r="S10" s="1">
        <v>1</v>
      </c>
      <c r="T10" s="1">
        <v>2</v>
      </c>
      <c r="U10" s="2">
        <v>1</v>
      </c>
    </row>
    <row r="11" spans="1:21" x14ac:dyDescent="0.25">
      <c r="A11" s="5" t="s">
        <v>24</v>
      </c>
      <c r="B11" s="1" t="s">
        <v>42</v>
      </c>
      <c r="C11" s="1">
        <v>61.15</v>
      </c>
      <c r="D11" s="1">
        <v>10000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10</v>
      </c>
      <c r="K11" s="1">
        <v>1</v>
      </c>
      <c r="L11" s="1">
        <v>170</v>
      </c>
      <c r="M11" s="13">
        <v>10</v>
      </c>
      <c r="N11" s="13">
        <v>70</v>
      </c>
      <c r="O11" s="1">
        <v>0</v>
      </c>
      <c r="P11" s="1">
        <v>1</v>
      </c>
      <c r="Q11" s="13">
        <v>70</v>
      </c>
      <c r="R11" s="1">
        <v>1</v>
      </c>
      <c r="S11" s="1">
        <v>1</v>
      </c>
      <c r="T11" s="1">
        <v>0</v>
      </c>
      <c r="U11" s="2">
        <v>1</v>
      </c>
    </row>
    <row r="12" spans="1:21" x14ac:dyDescent="0.25">
      <c r="A12" s="5" t="s">
        <v>25</v>
      </c>
      <c r="B12" s="1" t="s">
        <v>43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1000</v>
      </c>
      <c r="O12" s="1">
        <v>0</v>
      </c>
      <c r="P12" s="1">
        <v>1</v>
      </c>
      <c r="Q12" s="1">
        <v>50</v>
      </c>
      <c r="R12" s="1">
        <v>0</v>
      </c>
      <c r="S12" s="1">
        <v>1</v>
      </c>
      <c r="T12" s="1">
        <v>0</v>
      </c>
      <c r="U12" s="2">
        <v>2</v>
      </c>
    </row>
    <row r="13" spans="1:21" x14ac:dyDescent="0.25">
      <c r="A13" s="5" t="s">
        <v>26</v>
      </c>
      <c r="B13" s="1" t="s">
        <v>37</v>
      </c>
      <c r="C13" s="1">
        <v>51.75</v>
      </c>
      <c r="D13" s="1">
        <v>10</v>
      </c>
      <c r="E13" s="1">
        <v>100</v>
      </c>
      <c r="F13" s="1">
        <v>1</v>
      </c>
      <c r="G13" s="1">
        <v>0</v>
      </c>
      <c r="H13" s="1">
        <v>0</v>
      </c>
      <c r="I13" s="1">
        <v>1</v>
      </c>
      <c r="J13" s="1">
        <v>20</v>
      </c>
      <c r="K13" s="1">
        <v>2</v>
      </c>
      <c r="L13" s="13">
        <v>25</v>
      </c>
      <c r="M13" s="13">
        <v>3</v>
      </c>
      <c r="N13" s="13">
        <v>25</v>
      </c>
      <c r="O13" s="1">
        <v>0</v>
      </c>
      <c r="P13" s="1">
        <v>1</v>
      </c>
      <c r="Q13" s="1">
        <v>30</v>
      </c>
      <c r="R13" s="1">
        <v>0</v>
      </c>
      <c r="S13" s="1">
        <v>1</v>
      </c>
      <c r="T13" s="1">
        <v>1</v>
      </c>
      <c r="U13" s="2">
        <v>2</v>
      </c>
    </row>
    <row r="14" spans="1:21" x14ac:dyDescent="0.25">
      <c r="A14" s="5" t="s">
        <v>26</v>
      </c>
      <c r="B14" s="1" t="s">
        <v>44</v>
      </c>
      <c r="C14" s="1">
        <v>348.25</v>
      </c>
      <c r="D14" s="1">
        <v>100</v>
      </c>
      <c r="E14" s="1">
        <v>500</v>
      </c>
      <c r="F14" s="1">
        <v>1</v>
      </c>
      <c r="G14" s="1">
        <v>0</v>
      </c>
      <c r="H14" s="1">
        <v>0</v>
      </c>
      <c r="I14" s="1">
        <v>1</v>
      </c>
      <c r="J14" s="1">
        <v>60</v>
      </c>
      <c r="K14" s="1">
        <v>2</v>
      </c>
      <c r="L14" s="1">
        <v>100</v>
      </c>
      <c r="M14" s="13">
        <v>7</v>
      </c>
      <c r="N14" s="1">
        <v>100</v>
      </c>
      <c r="O14" s="1">
        <v>0</v>
      </c>
      <c r="P14" s="1">
        <v>1</v>
      </c>
      <c r="Q14" s="1">
        <v>30</v>
      </c>
      <c r="R14" s="1">
        <v>0</v>
      </c>
      <c r="S14" s="1">
        <v>1</v>
      </c>
      <c r="T14" s="1">
        <v>1</v>
      </c>
      <c r="U14" s="2">
        <v>2</v>
      </c>
    </row>
    <row r="15" spans="1:21" x14ac:dyDescent="0.25">
      <c r="A15" s="5" t="s">
        <v>27</v>
      </c>
      <c r="B15" s="1" t="s">
        <v>45</v>
      </c>
      <c r="C15" s="1">
        <v>0.22</v>
      </c>
      <c r="D15" s="1">
        <v>10000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0.08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2">
        <v>1</v>
      </c>
    </row>
    <row r="16" spans="1:21" x14ac:dyDescent="0.25">
      <c r="A16" s="5" t="s">
        <v>28</v>
      </c>
      <c r="B16" s="1" t="s">
        <v>46</v>
      </c>
      <c r="C16" s="1">
        <v>8.77</v>
      </c>
      <c r="D16" s="1">
        <v>10</v>
      </c>
      <c r="E16" s="1">
        <v>40</v>
      </c>
      <c r="F16" s="1">
        <v>1</v>
      </c>
      <c r="G16" s="1">
        <v>0</v>
      </c>
      <c r="H16" s="1">
        <v>0</v>
      </c>
      <c r="I16" s="1">
        <v>1</v>
      </c>
      <c r="J16" s="1">
        <v>5</v>
      </c>
      <c r="K16" s="1">
        <v>2</v>
      </c>
      <c r="L16" s="1">
        <v>0</v>
      </c>
      <c r="M16" s="13">
        <v>1</v>
      </c>
      <c r="N16" s="1">
        <v>0</v>
      </c>
      <c r="O16" s="1">
        <v>1</v>
      </c>
      <c r="P16" s="1">
        <v>1</v>
      </c>
      <c r="Q16" s="1">
        <v>0</v>
      </c>
      <c r="R16" s="1">
        <v>1</v>
      </c>
      <c r="S16" s="1">
        <v>0</v>
      </c>
      <c r="T16" s="1">
        <v>2</v>
      </c>
      <c r="U16" s="2">
        <v>0</v>
      </c>
    </row>
    <row r="17" spans="1:21" x14ac:dyDescent="0.25">
      <c r="A17" s="5" t="s">
        <v>28</v>
      </c>
      <c r="B17" s="1" t="s">
        <v>47</v>
      </c>
      <c r="C17" s="1">
        <v>526.04999999999995</v>
      </c>
      <c r="D17" s="1">
        <v>694</v>
      </c>
      <c r="E17" s="1">
        <v>2777</v>
      </c>
      <c r="F17" s="1">
        <v>1</v>
      </c>
      <c r="G17" s="1">
        <v>0</v>
      </c>
      <c r="H17" s="1">
        <v>0</v>
      </c>
      <c r="I17" s="1">
        <v>1</v>
      </c>
      <c r="J17" s="1">
        <v>5</v>
      </c>
      <c r="K17" s="1">
        <v>2</v>
      </c>
      <c r="L17" s="1">
        <v>0</v>
      </c>
      <c r="M17" s="13">
        <v>3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2</v>
      </c>
      <c r="U17" s="2">
        <v>1</v>
      </c>
    </row>
    <row r="18" spans="1:21" x14ac:dyDescent="0.25">
      <c r="A18" s="5" t="s">
        <v>29</v>
      </c>
      <c r="B18" s="1" t="s">
        <v>48</v>
      </c>
      <c r="C18" s="1">
        <v>21.13</v>
      </c>
      <c r="D18" s="1">
        <v>10000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10</v>
      </c>
      <c r="K18" s="1">
        <v>1</v>
      </c>
      <c r="L18" s="1">
        <v>80</v>
      </c>
      <c r="M18" s="13">
        <v>3</v>
      </c>
      <c r="N18" s="1">
        <v>100</v>
      </c>
      <c r="O18" s="1">
        <v>0</v>
      </c>
      <c r="P18" s="1">
        <v>1</v>
      </c>
      <c r="Q18" s="1">
        <v>80</v>
      </c>
      <c r="R18" s="1">
        <v>1</v>
      </c>
      <c r="S18" s="1">
        <v>1</v>
      </c>
      <c r="T18" s="1">
        <v>0</v>
      </c>
      <c r="U18" s="2">
        <v>1</v>
      </c>
    </row>
    <row r="19" spans="1:21" x14ac:dyDescent="0.25">
      <c r="A19" s="5" t="s">
        <v>29</v>
      </c>
      <c r="B19" s="1" t="s">
        <v>49</v>
      </c>
      <c r="C19" s="1">
        <v>158.49</v>
      </c>
      <c r="D19" s="1">
        <v>10000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30</v>
      </c>
      <c r="K19" s="1">
        <v>1</v>
      </c>
      <c r="L19" s="1">
        <v>80</v>
      </c>
      <c r="M19" s="13">
        <v>5</v>
      </c>
      <c r="N19" s="1">
        <v>100</v>
      </c>
      <c r="O19" s="1">
        <v>0</v>
      </c>
      <c r="P19" s="1">
        <v>1</v>
      </c>
      <c r="Q19" s="1">
        <v>80</v>
      </c>
      <c r="R19" s="1">
        <v>1</v>
      </c>
      <c r="S19" s="1">
        <v>1</v>
      </c>
      <c r="T19" s="1">
        <v>0</v>
      </c>
      <c r="U19" s="2">
        <v>1</v>
      </c>
    </row>
    <row r="20" spans="1:21" x14ac:dyDescent="0.25">
      <c r="A20" s="5" t="s">
        <v>30</v>
      </c>
      <c r="B20" s="1" t="s">
        <v>50</v>
      </c>
      <c r="C20" s="1">
        <v>18.47</v>
      </c>
      <c r="D20" s="1">
        <v>10</v>
      </c>
      <c r="E20" s="1">
        <v>60</v>
      </c>
      <c r="F20" s="1">
        <v>1</v>
      </c>
      <c r="G20" s="1">
        <v>1</v>
      </c>
      <c r="H20" s="1">
        <v>1</v>
      </c>
      <c r="I20" s="1">
        <v>2</v>
      </c>
      <c r="J20" s="1">
        <v>5</v>
      </c>
      <c r="K20" s="1">
        <v>2</v>
      </c>
      <c r="L20" s="1">
        <v>60</v>
      </c>
      <c r="M20" s="13">
        <v>3</v>
      </c>
      <c r="N20" s="1">
        <v>0</v>
      </c>
      <c r="O20" s="1">
        <v>0</v>
      </c>
      <c r="P20" s="1">
        <v>1</v>
      </c>
      <c r="Q20" s="1">
        <v>155</v>
      </c>
      <c r="R20" s="1">
        <v>0</v>
      </c>
      <c r="S20" s="1">
        <v>1</v>
      </c>
      <c r="T20" s="1">
        <v>1</v>
      </c>
      <c r="U20" s="2">
        <v>1</v>
      </c>
    </row>
    <row r="21" spans="1:21" x14ac:dyDescent="0.25">
      <c r="A21" s="5" t="s">
        <v>30</v>
      </c>
      <c r="B21" s="1" t="s">
        <v>51</v>
      </c>
      <c r="C21" s="1">
        <v>69.48</v>
      </c>
      <c r="D21" s="1">
        <v>40</v>
      </c>
      <c r="E21" s="1">
        <v>340</v>
      </c>
      <c r="F21" s="1">
        <v>1</v>
      </c>
      <c r="G21" s="1">
        <v>1</v>
      </c>
      <c r="H21" s="1">
        <v>1</v>
      </c>
      <c r="I21" s="1">
        <v>2</v>
      </c>
      <c r="J21" s="1">
        <v>5</v>
      </c>
      <c r="K21" s="1">
        <v>2</v>
      </c>
      <c r="L21" s="1">
        <v>60</v>
      </c>
      <c r="M21" s="13">
        <v>5</v>
      </c>
      <c r="N21" s="1">
        <v>0</v>
      </c>
      <c r="O21" s="1">
        <v>0</v>
      </c>
      <c r="P21" s="1">
        <v>1</v>
      </c>
      <c r="Q21" s="1">
        <v>155</v>
      </c>
      <c r="R21" s="1">
        <v>0</v>
      </c>
      <c r="S21" s="1">
        <v>1</v>
      </c>
      <c r="T21" s="1">
        <v>1</v>
      </c>
      <c r="U21" s="2">
        <v>1</v>
      </c>
    </row>
    <row r="22" spans="1:21" x14ac:dyDescent="0.25">
      <c r="A22" s="5" t="s">
        <v>30</v>
      </c>
      <c r="B22" s="1" t="s">
        <v>52</v>
      </c>
      <c r="C22" s="1">
        <v>307.83</v>
      </c>
      <c r="D22" s="1">
        <v>200</v>
      </c>
      <c r="E22" s="1">
        <v>2000</v>
      </c>
      <c r="F22" s="1">
        <v>1</v>
      </c>
      <c r="G22" s="1">
        <v>1</v>
      </c>
      <c r="H22" s="1">
        <v>1</v>
      </c>
      <c r="I22" s="1">
        <v>2</v>
      </c>
      <c r="J22" s="1">
        <v>5</v>
      </c>
      <c r="K22" s="1">
        <v>2</v>
      </c>
      <c r="L22" s="1">
        <v>60</v>
      </c>
      <c r="M22" s="13">
        <v>10</v>
      </c>
      <c r="N22" s="1">
        <v>0</v>
      </c>
      <c r="O22" s="1">
        <v>0</v>
      </c>
      <c r="P22" s="1">
        <v>1</v>
      </c>
      <c r="Q22" s="1">
        <v>155</v>
      </c>
      <c r="R22" s="1">
        <v>0</v>
      </c>
      <c r="S22" s="1">
        <v>1</v>
      </c>
      <c r="T22" s="1">
        <v>1</v>
      </c>
      <c r="U22" s="2">
        <v>1</v>
      </c>
    </row>
    <row r="23" spans="1:21" x14ac:dyDescent="0.25">
      <c r="A23" s="5" t="s">
        <v>31</v>
      </c>
      <c r="B23" s="1" t="s">
        <v>50</v>
      </c>
      <c r="C23" s="1">
        <v>69.27</v>
      </c>
      <c r="D23" s="1">
        <v>250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5</v>
      </c>
      <c r="K23" s="1">
        <v>1</v>
      </c>
      <c r="L23" s="1">
        <v>50</v>
      </c>
      <c r="M23" s="1">
        <v>0</v>
      </c>
      <c r="N23" s="1">
        <v>0</v>
      </c>
      <c r="O23" s="1">
        <v>0</v>
      </c>
      <c r="P23" s="1">
        <v>1</v>
      </c>
      <c r="Q23" s="1">
        <v>100</v>
      </c>
      <c r="R23" s="1">
        <v>1</v>
      </c>
      <c r="S23" s="1">
        <v>1</v>
      </c>
      <c r="T23" s="1">
        <v>0</v>
      </c>
      <c r="U23" s="2">
        <v>1</v>
      </c>
    </row>
    <row r="24" spans="1:21" x14ac:dyDescent="0.25">
      <c r="A24" s="5" t="s">
        <v>31</v>
      </c>
      <c r="B24" s="1" t="s">
        <v>53</v>
      </c>
      <c r="C24" s="1">
        <v>262.16000000000003</v>
      </c>
      <c r="D24" s="1">
        <v>1500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5</v>
      </c>
      <c r="K24" s="1">
        <v>1</v>
      </c>
      <c r="L24" s="1">
        <v>50</v>
      </c>
      <c r="M24" s="1">
        <v>0</v>
      </c>
      <c r="N24" s="1">
        <v>0</v>
      </c>
      <c r="O24" s="1">
        <v>0</v>
      </c>
      <c r="P24" s="1">
        <v>1</v>
      </c>
      <c r="Q24" s="1">
        <v>100</v>
      </c>
      <c r="R24" s="1">
        <v>1</v>
      </c>
      <c r="S24" s="1">
        <v>1</v>
      </c>
      <c r="T24" s="1">
        <v>0</v>
      </c>
      <c r="U24" s="2">
        <v>1</v>
      </c>
    </row>
    <row r="25" spans="1:21" x14ac:dyDescent="0.25">
      <c r="A25" s="5" t="s">
        <v>32</v>
      </c>
      <c r="B25" s="1" t="s">
        <v>50</v>
      </c>
      <c r="C25" s="1">
        <v>14.06</v>
      </c>
      <c r="D25" s="1">
        <v>10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5</v>
      </c>
      <c r="K25" s="1">
        <v>1</v>
      </c>
      <c r="L25" s="1">
        <v>60</v>
      </c>
      <c r="M25" s="13">
        <v>2</v>
      </c>
      <c r="N25" s="1">
        <v>140</v>
      </c>
      <c r="O25" s="1">
        <v>0</v>
      </c>
      <c r="P25" s="1">
        <v>1</v>
      </c>
      <c r="Q25" s="1">
        <v>40</v>
      </c>
      <c r="R25" s="1">
        <v>1</v>
      </c>
      <c r="S25" s="1">
        <v>1</v>
      </c>
      <c r="T25" s="1">
        <v>0</v>
      </c>
      <c r="U25" s="2">
        <v>1</v>
      </c>
    </row>
    <row r="26" spans="1:21" x14ac:dyDescent="0.25">
      <c r="A26" s="5" t="s">
        <v>32</v>
      </c>
      <c r="B26" s="1" t="s">
        <v>54</v>
      </c>
      <c r="C26" s="1">
        <v>505.11</v>
      </c>
      <c r="D26" s="1">
        <v>500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5</v>
      </c>
      <c r="K26" s="1">
        <v>1</v>
      </c>
      <c r="L26" s="1">
        <v>60</v>
      </c>
      <c r="M26" s="13">
        <v>2</v>
      </c>
      <c r="N26" s="1">
        <v>140</v>
      </c>
      <c r="O26" s="1">
        <v>0</v>
      </c>
      <c r="P26" s="1">
        <v>1</v>
      </c>
      <c r="Q26" s="1">
        <v>40</v>
      </c>
      <c r="R26" s="1">
        <v>1</v>
      </c>
      <c r="S26" s="1">
        <v>1</v>
      </c>
      <c r="T26" s="1">
        <v>0</v>
      </c>
      <c r="U26" s="2">
        <v>2</v>
      </c>
    </row>
    <row r="27" spans="1:21" ht="15.75" thickBot="1" x14ac:dyDescent="0.3">
      <c r="A27" s="6" t="s">
        <v>33</v>
      </c>
      <c r="B27" s="3" t="s">
        <v>50</v>
      </c>
      <c r="C27" s="3">
        <v>42.97</v>
      </c>
      <c r="D27" s="3">
        <v>20</v>
      </c>
      <c r="E27" s="3">
        <v>0</v>
      </c>
      <c r="F27" s="3">
        <v>0</v>
      </c>
      <c r="G27" s="3">
        <v>0</v>
      </c>
      <c r="H27" s="3">
        <v>0</v>
      </c>
      <c r="I27" s="3">
        <v>2</v>
      </c>
      <c r="J27" s="3">
        <v>10</v>
      </c>
      <c r="K27" s="3">
        <v>1</v>
      </c>
      <c r="L27" s="3">
        <v>700</v>
      </c>
      <c r="M27" s="14">
        <v>3</v>
      </c>
      <c r="N27" s="3">
        <v>170</v>
      </c>
      <c r="O27" s="3">
        <v>0</v>
      </c>
      <c r="P27" s="3">
        <v>0</v>
      </c>
      <c r="Q27" s="3">
        <v>29</v>
      </c>
      <c r="R27" s="3">
        <v>1</v>
      </c>
      <c r="S27" s="3">
        <v>1</v>
      </c>
      <c r="T27" s="3">
        <v>1</v>
      </c>
      <c r="U27" s="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E2FC-37A2-4319-A15A-147ACA52755B}">
  <dimension ref="B3:Z38"/>
  <sheetViews>
    <sheetView tabSelected="1" topLeftCell="C1" workbookViewId="0">
      <selection activeCell="G10" sqref="G10:G35"/>
    </sheetView>
  </sheetViews>
  <sheetFormatPr baseColWidth="10" defaultRowHeight="15" x14ac:dyDescent="0.25"/>
  <cols>
    <col min="2" max="2" width="42" customWidth="1"/>
    <col min="3" max="3" width="15.85546875" customWidth="1"/>
    <col min="4" max="4" width="17.140625" customWidth="1"/>
    <col min="5" max="5" width="14.7109375" customWidth="1"/>
    <col min="6" max="6" width="14.140625" bestFit="1" customWidth="1"/>
    <col min="7" max="7" width="17.140625" bestFit="1" customWidth="1"/>
    <col min="8" max="9" width="7" bestFit="1" customWidth="1"/>
    <col min="10" max="10" width="5.5703125" bestFit="1" customWidth="1"/>
    <col min="11" max="16" width="7" bestFit="1" customWidth="1"/>
    <col min="17" max="17" width="5.5703125" bestFit="1" customWidth="1"/>
    <col min="18" max="18" width="11.7109375" bestFit="1" customWidth="1"/>
    <col min="19" max="20" width="5.5703125" bestFit="1" customWidth="1"/>
    <col min="21" max="21" width="5.42578125" bestFit="1" customWidth="1"/>
    <col min="22" max="22" width="9.28515625" bestFit="1" customWidth="1"/>
    <col min="23" max="23" width="13.28515625" bestFit="1" customWidth="1"/>
    <col min="24" max="24" width="5.5703125" bestFit="1" customWidth="1"/>
    <col min="25" max="25" width="13.5703125" bestFit="1" customWidth="1"/>
    <col min="26" max="26" width="11.85546875" bestFit="1" customWidth="1"/>
    <col min="27" max="27" width="13.5703125" bestFit="1" customWidth="1"/>
    <col min="28" max="28" width="11.85546875" bestFit="1" customWidth="1"/>
  </cols>
  <sheetData>
    <row r="3" spans="2:26" x14ac:dyDescent="0.25">
      <c r="B3" s="12" t="s">
        <v>56</v>
      </c>
      <c r="C3" s="12"/>
      <c r="D3" s="12"/>
      <c r="E3" s="12"/>
    </row>
    <row r="4" spans="2:26" x14ac:dyDescent="0.25">
      <c r="B4" s="11" t="s">
        <v>57</v>
      </c>
      <c r="C4" s="11" t="s">
        <v>58</v>
      </c>
      <c r="D4" s="11" t="s">
        <v>64</v>
      </c>
      <c r="E4" s="11" t="s">
        <v>68</v>
      </c>
    </row>
    <row r="5" spans="2:26" x14ac:dyDescent="0.25">
      <c r="B5" s="11"/>
      <c r="C5" s="11"/>
      <c r="D5" s="11"/>
      <c r="E5" s="11"/>
    </row>
    <row r="6" spans="2:26" x14ac:dyDescent="0.25">
      <c r="B6" t="s">
        <v>62</v>
      </c>
      <c r="C6" t="s">
        <v>59</v>
      </c>
      <c r="D6" t="s">
        <v>65</v>
      </c>
      <c r="E6" t="s">
        <v>69</v>
      </c>
    </row>
    <row r="7" spans="2:26" x14ac:dyDescent="0.25">
      <c r="B7" t="s">
        <v>63</v>
      </c>
      <c r="C7" t="s">
        <v>60</v>
      </c>
      <c r="D7" t="s">
        <v>66</v>
      </c>
      <c r="E7" t="s">
        <v>70</v>
      </c>
    </row>
    <row r="8" spans="2:26" ht="15.75" thickBot="1" x14ac:dyDescent="0.3">
      <c r="C8" t="s">
        <v>61</v>
      </c>
      <c r="D8" t="s">
        <v>67</v>
      </c>
    </row>
    <row r="9" spans="2:26" ht="100.5" thickBot="1" x14ac:dyDescent="0.3">
      <c r="E9" s="30"/>
      <c r="F9" s="31" t="s">
        <v>1</v>
      </c>
      <c r="G9" s="32" t="s">
        <v>2</v>
      </c>
      <c r="H9" s="32" t="s">
        <v>3</v>
      </c>
      <c r="I9" s="32" t="s">
        <v>4</v>
      </c>
      <c r="J9" s="32" t="s">
        <v>5</v>
      </c>
      <c r="K9" s="32" t="s">
        <v>6</v>
      </c>
      <c r="L9" s="32" t="s">
        <v>7</v>
      </c>
      <c r="M9" s="32" t="s">
        <v>55</v>
      </c>
      <c r="N9" s="32" t="s">
        <v>8</v>
      </c>
      <c r="O9" s="32" t="s">
        <v>9</v>
      </c>
      <c r="P9" s="32" t="s">
        <v>10</v>
      </c>
      <c r="Q9" s="32" t="s">
        <v>11</v>
      </c>
      <c r="R9" s="32" t="s">
        <v>12</v>
      </c>
      <c r="S9" s="32" t="s">
        <v>13</v>
      </c>
      <c r="T9" s="32" t="s">
        <v>14</v>
      </c>
      <c r="U9" s="32" t="s">
        <v>15</v>
      </c>
      <c r="V9" s="32" t="s">
        <v>16</v>
      </c>
      <c r="W9" s="32" t="s">
        <v>17</v>
      </c>
      <c r="X9" s="32" t="s">
        <v>18</v>
      </c>
      <c r="Y9" s="33" t="s">
        <v>19</v>
      </c>
      <c r="Z9" s="50" t="s">
        <v>90</v>
      </c>
    </row>
    <row r="10" spans="2:26" x14ac:dyDescent="0.25">
      <c r="B10" s="28" t="s">
        <v>71</v>
      </c>
      <c r="C10" s="29" t="s">
        <v>72</v>
      </c>
      <c r="E10" s="42" t="s">
        <v>20</v>
      </c>
      <c r="F10" s="30" t="s">
        <v>34</v>
      </c>
      <c r="G10" s="30">
        <f>IF(ISBLANK('Cálculo de Similitud'!$C$11),0,IF('Hoja Proveedores Normalizada'!C2&gt;'Cálculo de Similitud'!$C$11,MAX(0,1-(('Hoja Proveedores Normalizada'!C2-'Cálculo de Similitud'!$C$11)/'Cálculo de Similitud'!$C$11)),1))</f>
        <v>1</v>
      </c>
      <c r="H10" s="30">
        <f>IF(ISBLANK('Cálculo de Similitud'!$C$12),0,IF('Hoja Proveedores Normalizada'!D2&lt;'Cálculo de Similitud'!$C$12,MAX(0,1-(('Cálculo de Similitud'!$C$12-'Hoja Proveedores Normalizada'!D2)/'Cálculo de Similitud'!$C$12)),1))</f>
        <v>0.31999999999999995</v>
      </c>
      <c r="I10" s="30">
        <f>IF(ISBLANK('Cálculo de Similitud'!$C$13),0,IF('Hoja Proveedores Normalizada'!E2&lt;'Cálculo de Similitud'!$C$13,MAX(0,1-(('Cálculo de Similitud'!$C$13-'Hoja Proveedores Normalizada'!E2)/'Cálculo de Similitud'!$C$13)),1))</f>
        <v>0.31999999999999995</v>
      </c>
      <c r="J10" s="30">
        <f>IF(ISBLANK($C$14),0,IF(AND($C$14="SÍ",'Hoja Proveedores Normalizada'!F2=1),1,IF(AND($C$14="NO",'Hoja Proveedores Normalizada'!F2=0),1,0)))</f>
        <v>1</v>
      </c>
      <c r="K10" s="30">
        <f>IF(ISBLANK($C$15),0,IF(AND($C$15="SÍ",'Hoja Proveedores Normalizada'!G2=1),1,IF(AND($C$15="NO",'Hoja Proveedores Normalizada'!G2=0),1,0)))</f>
        <v>0</v>
      </c>
      <c r="L10" s="30">
        <f>IF(ISBLANK($C$16),0,IF(AND($C$16="SÍ",'Hoja Proveedores Normalizada'!H2=1),1,IF(AND($C$16="NO",'Hoja Proveedores Normalizada'!H2=0),1,0)))</f>
        <v>0</v>
      </c>
      <c r="M10" s="30">
        <f>IF(ISBLANK($C$17),0,IF(AND($C$17="720p", OR('Hoja Proveedores Normalizada'!I2=0,'Hoja Proveedores Normalizada'!I2=1,'Hoja Proveedores Normalizada'!I2=2)),1,IF(AND($C$17="1080p", OR('Hoja Proveedores Normalizada'!I2=1,'Hoja Proveedores Normalizada'!I2=2)),1,IF(AND($C$17="4K",'Hoja Proveedores Normalizada'!I2=2),1,0))))</f>
        <v>0</v>
      </c>
      <c r="N10" s="30">
        <f>IF(ISBLANK('Cálculo de Similitud'!$C$18),0,IF('Hoja Proveedores Normalizada'!J2&lt;'Cálculo de Similitud'!$C$18,MAX(0,1-(('Cálculo de Similitud'!$C$18-'Hoja Proveedores Normalizada'!J2)/'Cálculo de Similitud'!$C$18)),1))</f>
        <v>0</v>
      </c>
      <c r="O10" s="30">
        <f>IF(ISBLANK($C$19),0,IF(AND($C$19="BAJA", OR('Hoja Proveedores Normalizada'!K2=0,'Hoja Proveedores Normalizada'!K2=1,'Hoja Proveedores Normalizada'!K2=2)),1,IF(AND($C$19="NORMAL", OR('Hoja Proveedores Normalizada'!K2=1,'Hoja Proveedores Normalizada'!K2=2)),1,IF(AND($C$19="ALTA",'Hoja Proveedores Normalizada'!K2=2),1,0))))</f>
        <v>0</v>
      </c>
      <c r="P10" s="30">
        <f>ROUND(IF(ISBLANK('Cálculo de Similitud'!$C$20),0,IF('Hoja Proveedores Normalizada'!L2&lt;'Cálculo de Similitud'!$C$20,MAX(0,1-(('Cálculo de Similitud'!$C$20-'Hoja Proveedores Normalizada'!L2)/'Cálculo de Similitud'!$C$20)),1)),2)</f>
        <v>0</v>
      </c>
      <c r="Q10" s="30">
        <f>IF(ISBLANK('Cálculo de Similitud'!$C$21),0,IF('Hoja Proveedores Normalizada'!M2&lt;'Cálculo de Similitud'!$C$21,MAX(0,1-(('Cálculo de Similitud'!$C$21-'Hoja Proveedores Normalizada'!M2)/'Cálculo de Similitud'!$C$21)),1))</f>
        <v>0</v>
      </c>
      <c r="R10" s="30">
        <f>IF(ISBLANK($C$23),0,IF(AND($C$23="SÍ",'Hoja Proveedores Normalizada'!O2=1),1,IF(AND($C$23="NO",'Hoja Proveedores Normalizada'!O2=0),1,0)))</f>
        <v>0</v>
      </c>
      <c r="S10" s="30">
        <f>IF(ISBLANK($C$22),0,IF(AND($C$23="SÍ",'Hoja Proveedores Normalizada'!O2=1),1,IF(AND($C$23="NO",'Hoja Proveedores Normalizada'!O2=0),1,0)))</f>
        <v>0</v>
      </c>
      <c r="T10" s="30">
        <f>IF(ISBLANK($C$24),0,IF(AND($C$24="SÍ",'Hoja Proveedores Normalizada'!P2=1),1,IF(AND($C$24="NO",'Hoja Proveedores Normalizada'!P2=0),1,0)))</f>
        <v>1</v>
      </c>
      <c r="U10" s="34">
        <f>IF(ISBLANK('Cálculo de Similitud'!$C$25),0,IF('Hoja Proveedores Normalizada'!Q2&lt;'Cálculo de Similitud'!$C$25,MAX(0,1-(('Cálculo de Similitud'!$C$25-'Hoja Proveedores Normalizada'!Q2)/'Cálculo de Similitud'!$C$25)),1))</f>
        <v>0</v>
      </c>
      <c r="V10" s="30">
        <f>IF(ISBLANK($C$26),0,IF(AND($C$26="Sólo Texto", 'Hoja Proveedores Normalizada'!R2=0),1,IF(AND($C$26="Texto y Audio", 'Hoja Proveedores Normalizada'!R2=1),1,0)))</f>
        <v>0</v>
      </c>
      <c r="W10" s="30">
        <f>IF(ISBLANK($C$27),0,IF(AND($C$27="SÍ",'Hoja Proveedores Normalizada'!S2=1),1,IF(AND($C$27="NO",'Hoja Proveedores Normalizada'!S2=0),1,0)))</f>
        <v>0</v>
      </c>
      <c r="X10" s="30">
        <f>IF(ISBLANK($C$28),0,IF(AND($C$28="BAJA", 'Hoja Proveedores Normalizada'!T2=0),1,IF(AND($C$28="NORMAL", 'Hoja Proveedores Normalizada'!T2=1),1,IF(AND($C$28="ALTA",'Hoja Proveedores Normalizada'!T2=2),1,0))))</f>
        <v>0</v>
      </c>
      <c r="Y10" s="49">
        <f>IF(ISBLANK($C$29),0,IF(AND($C$29="BAJA", 'Hoja Proveedores Normalizada'!U2=0),1,IF(AND($C$29="NORMAL", 'Hoja Proveedores Normalizada'!U2=1),1,IF(AND($C$29="ALTA",'Hoja Proveedores Normalizada'!U2=2),1,0))))</f>
        <v>0</v>
      </c>
      <c r="Z10" s="46">
        <f>ROUND(SUMPRODUCT(G10:Y10,G$37:Y$37),2)</f>
        <v>2.92</v>
      </c>
    </row>
    <row r="11" spans="2:26" x14ac:dyDescent="0.25">
      <c r="B11" s="22" t="s">
        <v>92</v>
      </c>
      <c r="C11" s="23">
        <v>50</v>
      </c>
      <c r="E11" s="35" t="s">
        <v>20</v>
      </c>
      <c r="F11" s="30" t="s">
        <v>35</v>
      </c>
      <c r="G11" s="30">
        <f>IF(ISBLANK('Cálculo de Similitud'!$C$11),0,IF('Hoja Proveedores Normalizada'!C3&gt;'Cálculo de Similitud'!$C$11,MAX(0,1-(('Hoja Proveedores Normalizada'!C3-'Cálculo de Similitud'!$C$11)/'Cálculo de Similitud'!$C$11)),1))</f>
        <v>1</v>
      </c>
      <c r="H11" s="30">
        <f>IF(ISBLANK('Cálculo de Similitud'!$C$12),0,IF('Hoja Proveedores Normalizada'!D3&lt;'Cálculo de Similitud'!$C$12,MAX(0,1-(('Cálculo de Similitud'!$C$12-'Hoja Proveedores Normalizada'!D3)/'Cálculo de Similitud'!$C$12)),1))</f>
        <v>0.9</v>
      </c>
      <c r="I11" s="30">
        <f>IF(ISBLANK('Cálculo de Similitud'!$C$13),0,IF('Hoja Proveedores Normalizada'!E3&lt;'Cálculo de Similitud'!$C$13,MAX(0,1-(('Cálculo de Similitud'!$C$13-'Hoja Proveedores Normalizada'!E3)/'Cálculo de Similitud'!$C$13)),1))</f>
        <v>0.9</v>
      </c>
      <c r="J11" s="30">
        <f>IF(ISBLANK($C$14),0,IF(AND($C$14="SÍ",'Hoja Proveedores Normalizada'!F3=1),1,IF(AND($C$14="NO",'Hoja Proveedores Normalizada'!F3=0),1,0)))</f>
        <v>1</v>
      </c>
      <c r="K11" s="30">
        <f>IF(ISBLANK($C$15),0,IF(AND($C$15="SÍ",'Hoja Proveedores Normalizada'!G3=1),1,IF(AND($C$15="NO",'Hoja Proveedores Normalizada'!G3=0),1,0)))</f>
        <v>0</v>
      </c>
      <c r="L11" s="30">
        <f>IF(ISBLANK($C$16),0,IF(AND($C$16="SÍ",'Hoja Proveedores Normalizada'!H3=1),1,IF(AND($C$16="NO",'Hoja Proveedores Normalizada'!H3=0),1,0)))</f>
        <v>0</v>
      </c>
      <c r="M11" s="30">
        <f>IF(ISBLANK($C$17),0,IF(AND($C$17="720p", OR('Hoja Proveedores Normalizada'!I3=0,'Hoja Proveedores Normalizada'!I3=1,'Hoja Proveedores Normalizada'!I3=2)),1,IF(AND($C$17="1080p", OR('Hoja Proveedores Normalizada'!I3=1,'Hoja Proveedores Normalizada'!I3=2)),1,IF(AND($C$17="4K",'Hoja Proveedores Normalizada'!I3=2),1,0))))</f>
        <v>0</v>
      </c>
      <c r="N11" s="30">
        <f>IF(ISBLANK('Cálculo de Similitud'!$C$18),0,IF('Hoja Proveedores Normalizada'!J3&lt;'Cálculo de Similitud'!$C$18,MAX(0,1-(('Cálculo de Similitud'!$C$18-'Hoja Proveedores Normalizada'!J3)/'Cálculo de Similitud'!$C$18)),1))</f>
        <v>0</v>
      </c>
      <c r="O11" s="30">
        <f>IF(ISBLANK($C$19),0,IF(AND($C$19="BAJA", OR('Hoja Proveedores Normalizada'!K3=0,'Hoja Proveedores Normalizada'!K3=1,'Hoja Proveedores Normalizada'!K3=2)),1,IF(AND($C$19="NORMAL", OR('Hoja Proveedores Normalizada'!K3=1,'Hoja Proveedores Normalizada'!K3=2)),1,IF(AND($C$19="ALTA",'Hoja Proveedores Normalizada'!K3=2),1,0))))</f>
        <v>0</v>
      </c>
      <c r="P11" s="30">
        <f>ROUND(IF(ISBLANK('Cálculo de Similitud'!$C$20),0,IF('Hoja Proveedores Normalizada'!L3&lt;'Cálculo de Similitud'!$C$20,MAX(0,1-(('Cálculo de Similitud'!$C$20-'Hoja Proveedores Normalizada'!L3)/'Cálculo de Similitud'!$C$20)),1)),2)</f>
        <v>1</v>
      </c>
      <c r="Q11" s="30">
        <f>IF(ISBLANK('Cálculo de Similitud'!$C$21),0,IF('Hoja Proveedores Normalizada'!M3&lt;'Cálculo de Similitud'!$C$21,MAX(0,1-(('Cálculo de Similitud'!$C$21-'Hoja Proveedores Normalizada'!M3)/'Cálculo de Similitud'!$C$21)),1))</f>
        <v>0</v>
      </c>
      <c r="R11" s="30">
        <f>IF(ISBLANK('Cálculo de Similitud'!$C$22),0,IF('Hoja Proveedores Normalizada'!N3&lt;'Cálculo de Similitud'!$C$22,MAX(0,1-(('Cálculo de Similitud'!$C$22-'Hoja Proveedores Normalizada'!N3)/'Cálculo de Similitud'!$C$22)),1))</f>
        <v>0</v>
      </c>
      <c r="S11" s="30">
        <f>IF(ISBLANK($C$22),0,IF(AND($C$23="SÍ",'Hoja Proveedores Normalizada'!O3=1),1,IF(AND($C$23="NO",'Hoja Proveedores Normalizada'!O3=0),1,0)))</f>
        <v>0</v>
      </c>
      <c r="T11" s="30">
        <f>IF(ISBLANK($C$24),0,IF(AND($C$24="SÍ",'Hoja Proveedores Normalizada'!P3=1),1,IF(AND($C$24="NO",'Hoja Proveedores Normalizada'!P3=0),1,0)))</f>
        <v>1</v>
      </c>
      <c r="U11" s="34">
        <f>IF(ISBLANK('Cálculo de Similitud'!$C$25),0,IF('Hoja Proveedores Normalizada'!Q3&lt;'Cálculo de Similitud'!$C$25,MAX(0,1-(('Cálculo de Similitud'!$C$25-'Hoja Proveedores Normalizada'!Q3)/'Cálculo de Similitud'!$C$25)),1))</f>
        <v>0</v>
      </c>
      <c r="V11" s="30">
        <f>IF(ISBLANK($C$26),0,IF(AND($C$26="Sólo Texto", 'Hoja Proveedores Normalizada'!R3=0),1,IF(AND($C$26="Texto y Audio", 'Hoja Proveedores Normalizada'!R3=1),1,0)))</f>
        <v>0</v>
      </c>
      <c r="W11" s="30">
        <f>IF(ISBLANK($C$27),0,IF(AND($C$27="SÍ",'Hoja Proveedores Normalizada'!S3=1),1,IF(AND($C$27="NO",'Hoja Proveedores Normalizada'!S3=0),1,0)))</f>
        <v>1</v>
      </c>
      <c r="X11" s="30">
        <f>IF(ISBLANK($C$28),0,IF(AND($C$28="BAJA", 'Hoja Proveedores Normalizada'!T3=0),1,IF(AND($C$28="NORMAL", 'Hoja Proveedores Normalizada'!T3=1),1,IF(AND($C$28="ALTA",'Hoja Proveedores Normalizada'!T3=2),1,0))))</f>
        <v>0</v>
      </c>
      <c r="Y11" s="49">
        <f>IF(ISBLANK($C$29),0,IF(AND($C$29="BAJA", 'Hoja Proveedores Normalizada'!U3=0),1,IF(AND($C$29="NORMAL", 'Hoja Proveedores Normalizada'!U3=1),1,IF(AND($C$29="ALTA",'Hoja Proveedores Normalizada'!U3=2),1,0))))</f>
        <v>0</v>
      </c>
      <c r="Z11" s="47">
        <f t="shared" ref="Z11:Z35" si="0">ROUND(SUMPRODUCT(G11:Y11,G$37:Y$37),2)</f>
        <v>5</v>
      </c>
    </row>
    <row r="12" spans="2:26" x14ac:dyDescent="0.25">
      <c r="B12" s="24" t="s">
        <v>91</v>
      </c>
      <c r="C12" s="25">
        <v>50</v>
      </c>
      <c r="E12" s="35" t="s">
        <v>20</v>
      </c>
      <c r="F12" s="30" t="s">
        <v>36</v>
      </c>
      <c r="G12" s="30">
        <f>IF(ISBLANK('Cálculo de Similitud'!$C$11),0,IF('Hoja Proveedores Normalizada'!C4&gt;'Cálculo de Similitud'!$C$11,MAX(0,1-(('Hoja Proveedores Normalizada'!C4-'Cálculo de Similitud'!$C$11)/'Cálculo de Similitud'!$C$11)),1))</f>
        <v>0</v>
      </c>
      <c r="H12" s="30">
        <f>IF(ISBLANK('Cálculo de Similitud'!$C$12),0,IF('Hoja Proveedores Normalizada'!D4&lt;'Cálculo de Similitud'!$C$12,MAX(0,1-(('Cálculo de Similitud'!$C$12-'Hoja Proveedores Normalizada'!D4)/'Cálculo de Similitud'!$C$12)),1))</f>
        <v>1</v>
      </c>
      <c r="I12" s="30">
        <f>IF(ISBLANK('Cálculo de Similitud'!$C$13),0,IF('Hoja Proveedores Normalizada'!E4&lt;'Cálculo de Similitud'!$C$13,MAX(0,1-(('Cálculo de Similitud'!$C$13-'Hoja Proveedores Normalizada'!E4)/'Cálculo de Similitud'!$C$13)),1))</f>
        <v>1</v>
      </c>
      <c r="J12" s="30">
        <f>IF(ISBLANK($C$14),0,IF(AND($C$14="SÍ",'Hoja Proveedores Normalizada'!F4=1),1,IF(AND($C$14="NO",'Hoja Proveedores Normalizada'!F4=0),1,0)))</f>
        <v>1</v>
      </c>
      <c r="K12" s="30">
        <f>IF(ISBLANK($C$15),0,IF(AND($C$15="SÍ",'Hoja Proveedores Normalizada'!G4=1),1,IF(AND($C$15="NO",'Hoja Proveedores Normalizada'!G4=0),1,0)))</f>
        <v>0</v>
      </c>
      <c r="L12" s="30">
        <f>IF(ISBLANK($C$16),0,IF(AND($C$16="SÍ",'Hoja Proveedores Normalizada'!H4=1),1,IF(AND($C$16="NO",'Hoja Proveedores Normalizada'!H4=0),1,0)))</f>
        <v>0</v>
      </c>
      <c r="M12" s="30">
        <f>IF(ISBLANK($C$17),0,IF(AND($C$17="720p", OR('Hoja Proveedores Normalizada'!I4=0,'Hoja Proveedores Normalizada'!I4=1,'Hoja Proveedores Normalizada'!I4=2)),1,IF(AND($C$17="1080p", OR('Hoja Proveedores Normalizada'!I4=1,'Hoja Proveedores Normalizada'!I4=2)),1,IF(AND($C$17="4K",'Hoja Proveedores Normalizada'!I4=2),1,0))))</f>
        <v>0</v>
      </c>
      <c r="N12" s="30">
        <f>IF(ISBLANK('Cálculo de Similitud'!$C$18),0,IF('Hoja Proveedores Normalizada'!J4&lt;'Cálculo de Similitud'!$C$18,MAX(0,1-(('Cálculo de Similitud'!$C$18-'Hoja Proveedores Normalizada'!J4)/'Cálculo de Similitud'!$C$18)),1))</f>
        <v>0</v>
      </c>
      <c r="O12" s="30">
        <f>IF(ISBLANK($C$19),0,IF(AND($C$19="BAJA", OR('Hoja Proveedores Normalizada'!K4=0,'Hoja Proveedores Normalizada'!K4=1,'Hoja Proveedores Normalizada'!K4=2)),1,IF(AND($C$19="NORMAL", OR('Hoja Proveedores Normalizada'!K4=1,'Hoja Proveedores Normalizada'!K4=2)),1,IF(AND($C$19="ALTA",'Hoja Proveedores Normalizada'!K4=2),1,0))))</f>
        <v>0</v>
      </c>
      <c r="P12" s="30">
        <f>ROUND(IF(ISBLANK('Cálculo de Similitud'!$C$20),0,IF('Hoja Proveedores Normalizada'!L4&lt;'Cálculo de Similitud'!$C$20,MAX(0,1-(('Cálculo de Similitud'!$C$20-'Hoja Proveedores Normalizada'!L4)/'Cálculo de Similitud'!$C$20)),1)),2)</f>
        <v>1</v>
      </c>
      <c r="Q12" s="30">
        <f>IF(ISBLANK('Cálculo de Similitud'!$C$21),0,IF('Hoja Proveedores Normalizada'!M4&lt;'Cálculo de Similitud'!$C$21,MAX(0,1-(('Cálculo de Similitud'!$C$21-'Hoja Proveedores Normalizada'!M4)/'Cálculo de Similitud'!$C$21)),1))</f>
        <v>0</v>
      </c>
      <c r="R12" s="30">
        <f>IF(ISBLANK('Cálculo de Similitud'!$C$22),0,IF('Hoja Proveedores Normalizada'!N4&lt;'Cálculo de Similitud'!$C$22,MAX(0,1-(('Cálculo de Similitud'!$C$22-'Hoja Proveedores Normalizada'!N4)/'Cálculo de Similitud'!$C$22)),1))</f>
        <v>0</v>
      </c>
      <c r="S12" s="30">
        <f>IF(ISBLANK($C$22),0,IF(AND($C$23="SÍ",'Hoja Proveedores Normalizada'!O4=1),1,IF(AND($C$23="NO",'Hoja Proveedores Normalizada'!O4=0),1,0)))</f>
        <v>0</v>
      </c>
      <c r="T12" s="30">
        <f>IF(ISBLANK($C$24),0,IF(AND($C$24="SÍ",'Hoja Proveedores Normalizada'!P4=1),1,IF(AND($C$24="NO",'Hoja Proveedores Normalizada'!P4=0),1,0)))</f>
        <v>1</v>
      </c>
      <c r="U12" s="34">
        <f>IF(ISBLANK('Cálculo de Similitud'!$C$25),0,IF('Hoja Proveedores Normalizada'!Q4&lt;'Cálculo de Similitud'!$C$25,MAX(0,1-(('Cálculo de Similitud'!$C$25-'Hoja Proveedores Normalizada'!Q4)/'Cálculo de Similitud'!$C$25)),1))</f>
        <v>0</v>
      </c>
      <c r="V12" s="30">
        <f>IF(ISBLANK($C$26),0,IF(AND($C$26="Sólo Texto", 'Hoja Proveedores Normalizada'!R4=0),1,IF(AND($C$26="Texto y Audio", 'Hoja Proveedores Normalizada'!R4=1),1,0)))</f>
        <v>0</v>
      </c>
      <c r="W12" s="30">
        <f>IF(ISBLANK($C$27),0,IF(AND($C$27="SÍ",'Hoja Proveedores Normalizada'!S4=1),1,IF(AND($C$27="NO",'Hoja Proveedores Normalizada'!S4=0),1,0)))</f>
        <v>1</v>
      </c>
      <c r="X12" s="30">
        <f>IF(ISBLANK($C$28),0,IF(AND($C$28="BAJA", 'Hoja Proveedores Normalizada'!T4=0),1,IF(AND($C$28="NORMAL", 'Hoja Proveedores Normalizada'!T4=1),1,IF(AND($C$28="ALTA",'Hoja Proveedores Normalizada'!T4=2),1,0))))</f>
        <v>0</v>
      </c>
      <c r="Y12" s="49">
        <f>IF(ISBLANK($C$29),0,IF(AND($C$29="BAJA", 'Hoja Proveedores Normalizada'!U4=0),1,IF(AND($C$29="NORMAL", 'Hoja Proveedores Normalizada'!U4=1),1,IF(AND($C$29="ALTA",'Hoja Proveedores Normalizada'!U4=2),1,0))))</f>
        <v>0</v>
      </c>
      <c r="Z12" s="47">
        <f t="shared" si="0"/>
        <v>4.0999999999999996</v>
      </c>
    </row>
    <row r="13" spans="2:26" x14ac:dyDescent="0.25">
      <c r="B13" s="24" t="s">
        <v>93</v>
      </c>
      <c r="C13" s="25">
        <v>100</v>
      </c>
      <c r="E13" s="35" t="s">
        <v>21</v>
      </c>
      <c r="F13" s="30" t="s">
        <v>37</v>
      </c>
      <c r="G13" s="30">
        <f>IF(ISBLANK('Cálculo de Similitud'!$C$11),0,IF('Hoja Proveedores Normalizada'!C5&gt;'Cálculo de Similitud'!$C$11,MAX(0,1-(('Hoja Proveedores Normalizada'!C5-'Cálculo de Similitud'!$C$11)/'Cálculo de Similitud'!$C$11)),1))</f>
        <v>1</v>
      </c>
      <c r="H13" s="30">
        <f>IF(ISBLANK('Cálculo de Similitud'!$C$12),0,IF('Hoja Proveedores Normalizada'!D5&lt;'Cálculo de Similitud'!$C$12,MAX(0,1-(('Cálculo de Similitud'!$C$12-'Hoja Proveedores Normalizada'!D5)/'Cálculo de Similitud'!$C$12)),1))</f>
        <v>0.19999999999999996</v>
      </c>
      <c r="I13" s="30">
        <f>IF(ISBLANK('Cálculo de Similitud'!$C$13),0,IF('Hoja Proveedores Normalizada'!E5&lt;'Cálculo de Similitud'!$C$13,MAX(0,1-(('Cálculo de Similitud'!$C$13-'Hoja Proveedores Normalizada'!E5)/'Cálculo de Similitud'!$C$13)),1))</f>
        <v>0</v>
      </c>
      <c r="J13" s="30">
        <f>IF(ISBLANK($C$14),0,IF(AND($C$14="SÍ",'Hoja Proveedores Normalizada'!F5=1),1,IF(AND($C$14="NO",'Hoja Proveedores Normalizada'!F5=0),1,0)))</f>
        <v>0</v>
      </c>
      <c r="K13" s="30">
        <f>IF(ISBLANK($C$15),0,IF(AND($C$15="SÍ",'Hoja Proveedores Normalizada'!G5=1),1,IF(AND($C$15="NO",'Hoja Proveedores Normalizada'!G5=0),1,0)))</f>
        <v>0</v>
      </c>
      <c r="L13" s="30">
        <f>IF(ISBLANK($C$16),0,IF(AND($C$16="SÍ",'Hoja Proveedores Normalizada'!H5=1),1,IF(AND($C$16="NO",'Hoja Proveedores Normalizada'!H5=0),1,0)))</f>
        <v>0</v>
      </c>
      <c r="M13" s="30">
        <f>IF(ISBLANK($C$17),0,IF(AND($C$17="720p", OR('Hoja Proveedores Normalizada'!I5=0,'Hoja Proveedores Normalizada'!I5=1,'Hoja Proveedores Normalizada'!I5=2)),1,IF(AND($C$17="1080p", OR('Hoja Proveedores Normalizada'!I5=1,'Hoja Proveedores Normalizada'!I5=2)),1,IF(AND($C$17="4K",'Hoja Proveedores Normalizada'!I5=2),1,0))))</f>
        <v>0</v>
      </c>
      <c r="N13" s="30">
        <f>IF(ISBLANK('Cálculo de Similitud'!$C$18),0,IF('Hoja Proveedores Normalizada'!J5&lt;'Cálculo de Similitud'!$C$18,MAX(0,1-(('Cálculo de Similitud'!$C$18-'Hoja Proveedores Normalizada'!J5)/'Cálculo de Similitud'!$C$18)),1))</f>
        <v>0</v>
      </c>
      <c r="O13" s="30">
        <f>IF(ISBLANK($C$19),0,IF(AND($C$19="BAJA", OR('Hoja Proveedores Normalizada'!K5=0,'Hoja Proveedores Normalizada'!K5=1,'Hoja Proveedores Normalizada'!K5=2)),1,IF(AND($C$19="NORMAL", OR('Hoja Proveedores Normalizada'!K5=1,'Hoja Proveedores Normalizada'!K5=2)),1,IF(AND($C$19="ALTA",'Hoja Proveedores Normalizada'!K5=2),1,0))))</f>
        <v>0</v>
      </c>
      <c r="P13" s="30">
        <f>ROUND(IF(ISBLANK('Cálculo de Similitud'!$C$20),0,IF('Hoja Proveedores Normalizada'!L5&lt;'Cálculo de Similitud'!$C$20,MAX(0,1-(('Cálculo de Similitud'!$C$20-'Hoja Proveedores Normalizada'!L5)/'Cálculo de Similitud'!$C$20)),1)),2)</f>
        <v>1</v>
      </c>
      <c r="Q13" s="30">
        <f>IF(ISBLANK('Cálculo de Similitud'!$C$21),0,IF('Hoja Proveedores Normalizada'!M5&lt;'Cálculo de Similitud'!$C$21,MAX(0,1-(('Cálculo de Similitud'!$C$21-'Hoja Proveedores Normalizada'!M5)/'Cálculo de Similitud'!$C$21)),1))</f>
        <v>0</v>
      </c>
      <c r="R13" s="30">
        <f>IF(ISBLANK('Cálculo de Similitud'!$C$22),0,IF('Hoja Proveedores Normalizada'!N5&lt;'Cálculo de Similitud'!$C$22,MAX(0,1-(('Cálculo de Similitud'!$C$22-'Hoja Proveedores Normalizada'!N5)/'Cálculo de Similitud'!$C$22)),1))</f>
        <v>0</v>
      </c>
      <c r="S13" s="30">
        <f>IF(ISBLANK($C$22),0,IF(AND($C$23="SÍ",'Hoja Proveedores Normalizada'!O5=1),1,IF(AND($C$23="NO",'Hoja Proveedores Normalizada'!O5=0),1,0)))</f>
        <v>0</v>
      </c>
      <c r="T13" s="30">
        <f>IF(ISBLANK($C$24),0,IF(AND($C$24="SÍ",'Hoja Proveedores Normalizada'!P5=1),1,IF(AND($C$24="NO",'Hoja Proveedores Normalizada'!P5=0),1,0)))</f>
        <v>0</v>
      </c>
      <c r="U13" s="34">
        <f>IF(ISBLANK('Cálculo de Similitud'!$C$25),0,IF('Hoja Proveedores Normalizada'!Q5&lt;'Cálculo de Similitud'!$C$25,MAX(0,1-(('Cálculo de Similitud'!$C$25-'Hoja Proveedores Normalizada'!Q5)/'Cálculo de Similitud'!$C$25)),1))</f>
        <v>0</v>
      </c>
      <c r="V13" s="30">
        <f>IF(ISBLANK($C$26),0,IF(AND($C$26="Sólo Texto", 'Hoja Proveedores Normalizada'!R5=0),1,IF(AND($C$26="Texto y Audio", 'Hoja Proveedores Normalizada'!R5=1),1,0)))</f>
        <v>0</v>
      </c>
      <c r="W13" s="30">
        <f>IF(ISBLANK($C$27),0,IF(AND($C$27="SÍ",'Hoja Proveedores Normalizada'!S5=1),1,IF(AND($C$27="NO",'Hoja Proveedores Normalizada'!S5=0),1,0)))</f>
        <v>0</v>
      </c>
      <c r="X13" s="30">
        <f>IF(ISBLANK($C$28),0,IF(AND($C$28="BAJA", 'Hoja Proveedores Normalizada'!T5=0),1,IF(AND($C$28="NORMAL", 'Hoja Proveedores Normalizada'!T5=1),1,IF(AND($C$28="ALTA",'Hoja Proveedores Normalizada'!T5=2),1,0))))</f>
        <v>0</v>
      </c>
      <c r="Y13" s="49">
        <f>IF(ISBLANK($C$29),0,IF(AND($C$29="BAJA", 'Hoja Proveedores Normalizada'!U5=0),1,IF(AND($C$29="NORMAL", 'Hoja Proveedores Normalizada'!U5=1),1,IF(AND($C$29="ALTA",'Hoja Proveedores Normalizada'!U5=2),1,0))))</f>
        <v>0</v>
      </c>
      <c r="Z13" s="47">
        <f t="shared" si="0"/>
        <v>1.6</v>
      </c>
    </row>
    <row r="14" spans="2:26" x14ac:dyDescent="0.25">
      <c r="B14" s="24" t="s">
        <v>5</v>
      </c>
      <c r="C14" s="25" t="s">
        <v>62</v>
      </c>
      <c r="E14" s="35" t="s">
        <v>21</v>
      </c>
      <c r="F14" s="30" t="s">
        <v>38</v>
      </c>
      <c r="G14" s="30">
        <f>IF(ISBLANK('Cálculo de Similitud'!$C$11),0,IF('Hoja Proveedores Normalizada'!C6&gt;'Cálculo de Similitud'!$C$11,MAX(0,1-(('Hoja Proveedores Normalizada'!C6-'Cálculo de Similitud'!$C$11)/'Cálculo de Similitud'!$C$11)),1))</f>
        <v>0.84</v>
      </c>
      <c r="H14" s="30">
        <f>IF(ISBLANK('Cálculo de Similitud'!$C$12),0,IF('Hoja Proveedores Normalizada'!D6&lt;'Cálculo de Similitud'!$C$12,MAX(0,1-(('Cálculo de Similitud'!$C$12-'Hoja Proveedores Normalizada'!D6)/'Cálculo de Similitud'!$C$12)),1))</f>
        <v>0.6</v>
      </c>
      <c r="I14" s="30">
        <f>IF(ISBLANK('Cálculo de Similitud'!$C$13),0,IF('Hoja Proveedores Normalizada'!E6&lt;'Cálculo de Similitud'!$C$13,MAX(0,1-(('Cálculo de Similitud'!$C$13-'Hoja Proveedores Normalizada'!E6)/'Cálculo de Similitud'!$C$13)),1))</f>
        <v>0</v>
      </c>
      <c r="J14" s="30">
        <f>IF(ISBLANK($C$14),0,IF(AND($C$14="SÍ",'Hoja Proveedores Normalizada'!F6=1),1,IF(AND($C$14="NO",'Hoja Proveedores Normalizada'!F6=0),1,0)))</f>
        <v>0</v>
      </c>
      <c r="K14" s="30">
        <f>IF(ISBLANK($C$15),0,IF(AND($C$15="SÍ",'Hoja Proveedores Normalizada'!G6=1),1,IF(AND($C$15="NO",'Hoja Proveedores Normalizada'!G6=0),1,0)))</f>
        <v>0</v>
      </c>
      <c r="L14" s="30">
        <f>IF(ISBLANK($C$16),0,IF(AND($C$16="SÍ",'Hoja Proveedores Normalizada'!H6=1),1,IF(AND($C$16="NO",'Hoja Proveedores Normalizada'!H6=0),1,0)))</f>
        <v>0</v>
      </c>
      <c r="M14" s="30">
        <f>IF(ISBLANK($C$17),0,IF(AND($C$17="720p", OR('Hoja Proveedores Normalizada'!I6=0,'Hoja Proveedores Normalizada'!I6=1,'Hoja Proveedores Normalizada'!I6=2)),1,IF(AND($C$17="1080p", OR('Hoja Proveedores Normalizada'!I6=1,'Hoja Proveedores Normalizada'!I6=2)),1,IF(AND($C$17="4K",'Hoja Proveedores Normalizada'!I6=2),1,0))))</f>
        <v>0</v>
      </c>
      <c r="N14" s="30">
        <f>IF(ISBLANK('Cálculo de Similitud'!$C$18),0,IF('Hoja Proveedores Normalizada'!J6&lt;'Cálculo de Similitud'!$C$18,MAX(0,1-(('Cálculo de Similitud'!$C$18-'Hoja Proveedores Normalizada'!J6)/'Cálculo de Similitud'!$C$18)),1))</f>
        <v>0</v>
      </c>
      <c r="O14" s="30">
        <f>IF(ISBLANK($C$19),0,IF(AND($C$19="BAJA", OR('Hoja Proveedores Normalizada'!K6=0,'Hoja Proveedores Normalizada'!K6=1,'Hoja Proveedores Normalizada'!K6=2)),1,IF(AND($C$19="NORMAL", OR('Hoja Proveedores Normalizada'!K6=1,'Hoja Proveedores Normalizada'!K6=2)),1,IF(AND($C$19="ALTA",'Hoja Proveedores Normalizada'!K6=2),1,0))))</f>
        <v>0</v>
      </c>
      <c r="P14" s="30">
        <f>ROUND(IF(ISBLANK('Cálculo de Similitud'!$C$20),0,IF('Hoja Proveedores Normalizada'!L6&lt;'Cálculo de Similitud'!$C$20,MAX(0,1-(('Cálculo de Similitud'!$C$20-'Hoja Proveedores Normalizada'!L6)/'Cálculo de Similitud'!$C$20)),1)),2)</f>
        <v>1</v>
      </c>
      <c r="Q14" s="30">
        <f>IF(ISBLANK('Cálculo de Similitud'!$C$21),0,IF('Hoja Proveedores Normalizada'!M6&lt;'Cálculo de Similitud'!$C$21,MAX(0,1-(('Cálculo de Similitud'!$C$21-'Hoja Proveedores Normalizada'!M6)/'Cálculo de Similitud'!$C$21)),1))</f>
        <v>0</v>
      </c>
      <c r="R14" s="30">
        <f>IF(ISBLANK('Cálculo de Similitud'!$C$22),0,IF('Hoja Proveedores Normalizada'!N6&lt;'Cálculo de Similitud'!$C$22,MAX(0,1-(('Cálculo de Similitud'!$C$22-'Hoja Proveedores Normalizada'!N6)/'Cálculo de Similitud'!$C$22)),1))</f>
        <v>0</v>
      </c>
      <c r="S14" s="30">
        <f>IF(ISBLANK($C$22),0,IF(AND($C$23="SÍ",'Hoja Proveedores Normalizada'!O6=1),1,IF(AND($C$23="NO",'Hoja Proveedores Normalizada'!O6=0),1,0)))</f>
        <v>0</v>
      </c>
      <c r="T14" s="30">
        <f>IF(ISBLANK($C$24),0,IF(AND($C$24="SÍ",'Hoja Proveedores Normalizada'!P6=1),1,IF(AND($C$24="NO",'Hoja Proveedores Normalizada'!P6=0),1,0)))</f>
        <v>0</v>
      </c>
      <c r="U14" s="34">
        <f>IF(ISBLANK('Cálculo de Similitud'!$C$25),0,IF('Hoja Proveedores Normalizada'!Q6&lt;'Cálculo de Similitud'!$C$25,MAX(0,1-(('Cálculo de Similitud'!$C$25-'Hoja Proveedores Normalizada'!Q6)/'Cálculo de Similitud'!$C$25)),1))</f>
        <v>0</v>
      </c>
      <c r="V14" s="30">
        <f>IF(ISBLANK($C$26),0,IF(AND($C$26="Sólo Texto", 'Hoja Proveedores Normalizada'!R6=0),1,IF(AND($C$26="Texto y Audio", 'Hoja Proveedores Normalizada'!R6=1),1,0)))</f>
        <v>0</v>
      </c>
      <c r="W14" s="30">
        <f>IF(ISBLANK($C$27),0,IF(AND($C$27="SÍ",'Hoja Proveedores Normalizada'!S6=1),1,IF(AND($C$27="NO",'Hoja Proveedores Normalizada'!S6=0),1,0)))</f>
        <v>0</v>
      </c>
      <c r="X14" s="30">
        <f>IF(ISBLANK($C$28),0,IF(AND($C$28="BAJA", 'Hoja Proveedores Normalizada'!T6=0),1,IF(AND($C$28="NORMAL", 'Hoja Proveedores Normalizada'!T6=1),1,IF(AND($C$28="ALTA",'Hoja Proveedores Normalizada'!T6=2),1,0))))</f>
        <v>0</v>
      </c>
      <c r="Y14" s="49">
        <f>IF(ISBLANK($C$29),0,IF(AND($C$29="BAJA", 'Hoja Proveedores Normalizada'!U6=0),1,IF(AND($C$29="NORMAL", 'Hoja Proveedores Normalizada'!U6=1),1,IF(AND($C$29="ALTA",'Hoja Proveedores Normalizada'!U6=2),1,0))))</f>
        <v>0</v>
      </c>
      <c r="Z14" s="47">
        <f t="shared" si="0"/>
        <v>1.64</v>
      </c>
    </row>
    <row r="15" spans="2:26" x14ac:dyDescent="0.25">
      <c r="B15" s="24" t="s">
        <v>6</v>
      </c>
      <c r="C15" s="25"/>
      <c r="E15" s="35" t="s">
        <v>22</v>
      </c>
      <c r="F15" s="30" t="s">
        <v>39</v>
      </c>
      <c r="G15" s="30">
        <f>IF(ISBLANK('Cálculo de Similitud'!$C$11),0,IF('Hoja Proveedores Normalizada'!C7&gt;'Cálculo de Similitud'!$C$11,MAX(0,1-(('Hoja Proveedores Normalizada'!C7-'Cálculo de Similitud'!$C$11)/'Cálculo de Similitud'!$C$11)),1))</f>
        <v>0.24699999999999989</v>
      </c>
      <c r="H15" s="30">
        <f>IF(ISBLANK('Cálculo de Similitud'!$C$12),0,IF('Hoja Proveedores Normalizada'!D7&lt;'Cálculo de Similitud'!$C$12,MAX(0,1-(('Cálculo de Similitud'!$C$12-'Hoja Proveedores Normalizada'!D7)/'Cálculo de Similitud'!$C$12)),1))</f>
        <v>1</v>
      </c>
      <c r="I15" s="30">
        <f>IF(ISBLANK('Cálculo de Similitud'!$C$13),0,IF('Hoja Proveedores Normalizada'!E7&lt;'Cálculo de Similitud'!$C$13,MAX(0,1-(('Cálculo de Similitud'!$C$13-'Hoja Proveedores Normalizada'!E7)/'Cálculo de Similitud'!$C$13)),1))</f>
        <v>1</v>
      </c>
      <c r="J15" s="30">
        <f>IF(ISBLANK($C$14),0,IF(AND($C$14="SÍ",'Hoja Proveedores Normalizada'!F7=1),1,IF(AND($C$14="NO",'Hoja Proveedores Normalizada'!F7=0),1,0)))</f>
        <v>1</v>
      </c>
      <c r="K15" s="30">
        <f>IF(ISBLANK($C$15),0,IF(AND($C$15="SÍ",'Hoja Proveedores Normalizada'!G7=1),1,IF(AND($C$15="NO",'Hoja Proveedores Normalizada'!G7=0),1,0)))</f>
        <v>0</v>
      </c>
      <c r="L15" s="30">
        <f>IF(ISBLANK($C$16),0,IF(AND($C$16="SÍ",'Hoja Proveedores Normalizada'!H7=1),1,IF(AND($C$16="NO",'Hoja Proveedores Normalizada'!H7=0),1,0)))</f>
        <v>0</v>
      </c>
      <c r="M15" s="30">
        <f>IF(ISBLANK($C$17),0,IF(AND($C$17="720p", OR('Hoja Proveedores Normalizada'!I7=0,'Hoja Proveedores Normalizada'!I7=1,'Hoja Proveedores Normalizada'!I7=2)),1,IF(AND($C$17="1080p", OR('Hoja Proveedores Normalizada'!I7=1,'Hoja Proveedores Normalizada'!I7=2)),1,IF(AND($C$17="4K",'Hoja Proveedores Normalizada'!I7=2),1,0))))</f>
        <v>0</v>
      </c>
      <c r="N15" s="30">
        <f>IF(ISBLANK('Cálculo de Similitud'!$C$18),0,IF('Hoja Proveedores Normalizada'!J7&lt;'Cálculo de Similitud'!$C$18,MAX(0,1-(('Cálculo de Similitud'!$C$18-'Hoja Proveedores Normalizada'!J7)/'Cálculo de Similitud'!$C$18)),1))</f>
        <v>0</v>
      </c>
      <c r="O15" s="30">
        <f>IF(ISBLANK($C$19),0,IF(AND($C$19="BAJA", OR('Hoja Proveedores Normalizada'!K7=0,'Hoja Proveedores Normalizada'!K7=1,'Hoja Proveedores Normalizada'!K7=2)),1,IF(AND($C$19="NORMAL", OR('Hoja Proveedores Normalizada'!K7=1,'Hoja Proveedores Normalizada'!K7=2)),1,IF(AND($C$19="ALTA",'Hoja Proveedores Normalizada'!K7=2),1,0))))</f>
        <v>0</v>
      </c>
      <c r="P15" s="30">
        <f>ROUND(IF(ISBLANK('Cálculo de Similitud'!$C$20),0,IF('Hoja Proveedores Normalizada'!L7&lt;'Cálculo de Similitud'!$C$20,MAX(0,1-(('Cálculo de Similitud'!$C$20-'Hoja Proveedores Normalizada'!L7)/'Cálculo de Similitud'!$C$20)),1)),2)</f>
        <v>1</v>
      </c>
      <c r="Q15" s="30">
        <f>IF(ISBLANK('Cálculo de Similitud'!$C$21),0,IF('Hoja Proveedores Normalizada'!M7&lt;'Cálculo de Similitud'!$C$21,MAX(0,1-(('Cálculo de Similitud'!$C$21-'Hoja Proveedores Normalizada'!M7)/'Cálculo de Similitud'!$C$21)),1))</f>
        <v>0</v>
      </c>
      <c r="R15" s="30">
        <f>IF(ISBLANK('Cálculo de Similitud'!$C$22),0,IF('Hoja Proveedores Normalizada'!N7&lt;'Cálculo de Similitud'!$C$22,MAX(0,1-(('Cálculo de Similitud'!$C$22-'Hoja Proveedores Normalizada'!N7)/'Cálculo de Similitud'!$C$22)),1))</f>
        <v>0</v>
      </c>
      <c r="S15" s="30">
        <f>IF(ISBLANK($C$22),0,IF(AND($C$23="SÍ",'Hoja Proveedores Normalizada'!O7=1),1,IF(AND($C$23="NO",'Hoja Proveedores Normalizada'!O7=0),1,0)))</f>
        <v>0</v>
      </c>
      <c r="T15" s="30">
        <f>IF(ISBLANK($C$24),0,IF(AND($C$24="SÍ",'Hoja Proveedores Normalizada'!P7=1),1,IF(AND($C$24="NO",'Hoja Proveedores Normalizada'!P7=0),1,0)))</f>
        <v>0</v>
      </c>
      <c r="U15" s="34">
        <f>IF(ISBLANK('Cálculo de Similitud'!$C$25),0,IF('Hoja Proveedores Normalizada'!Q7&lt;'Cálculo de Similitud'!$C$25,MAX(0,1-(('Cálculo de Similitud'!$C$25-'Hoja Proveedores Normalizada'!Q7)/'Cálculo de Similitud'!$C$25)),1))</f>
        <v>0</v>
      </c>
      <c r="V15" s="30">
        <f>IF(ISBLANK($C$26),0,IF(AND($C$26="Sólo Texto", 'Hoja Proveedores Normalizada'!R7=0),1,IF(AND($C$26="Texto y Audio", 'Hoja Proveedores Normalizada'!R7=1),1,0)))</f>
        <v>0</v>
      </c>
      <c r="W15" s="30">
        <f>IF(ISBLANK($C$27),0,IF(AND($C$27="SÍ",'Hoja Proveedores Normalizada'!S7=1),1,IF(AND($C$27="NO",'Hoja Proveedores Normalizada'!S7=0),1,0)))</f>
        <v>1</v>
      </c>
      <c r="X15" s="30">
        <f>IF(ISBLANK($C$28),0,IF(AND($C$28="BAJA", 'Hoja Proveedores Normalizada'!T7=0),1,IF(AND($C$28="NORMAL", 'Hoja Proveedores Normalizada'!T7=1),1,IF(AND($C$28="ALTA",'Hoja Proveedores Normalizada'!T7=2),1,0))))</f>
        <v>0</v>
      </c>
      <c r="Y15" s="49">
        <f>IF(ISBLANK($C$29),0,IF(AND($C$29="BAJA", 'Hoja Proveedores Normalizada'!U7=0),1,IF(AND($C$29="NORMAL", 'Hoja Proveedores Normalizada'!U7=1),1,IF(AND($C$29="ALTA",'Hoja Proveedores Normalizada'!U7=2),1,0))))</f>
        <v>0</v>
      </c>
      <c r="Z15" s="47">
        <f t="shared" si="0"/>
        <v>3.55</v>
      </c>
    </row>
    <row r="16" spans="2:26" x14ac:dyDescent="0.25">
      <c r="B16" s="24" t="s">
        <v>73</v>
      </c>
      <c r="C16" s="25"/>
      <c r="E16" s="35" t="s">
        <v>22</v>
      </c>
      <c r="F16" s="30" t="s">
        <v>36</v>
      </c>
      <c r="G16" s="30">
        <f>IF(ISBLANK('Cálculo de Similitud'!$C$11),0,IF('Hoja Proveedores Normalizada'!C8&gt;'Cálculo de Similitud'!$C$11,MAX(0,1-(('Hoja Proveedores Normalizada'!C8-'Cálculo de Similitud'!$C$11)/'Cálculo de Similitud'!$C$11)),1))</f>
        <v>0</v>
      </c>
      <c r="H16" s="30">
        <f>IF(ISBLANK('Cálculo de Similitud'!$C$12),0,IF('Hoja Proveedores Normalizada'!D8&lt;'Cálculo de Similitud'!$C$12,MAX(0,1-(('Cálculo de Similitud'!$C$12-'Hoja Proveedores Normalizada'!D8)/'Cálculo de Similitud'!$C$12)),1))</f>
        <v>1</v>
      </c>
      <c r="I16" s="30">
        <f>IF(ISBLANK('Cálculo de Similitud'!$C$13),0,IF('Hoja Proveedores Normalizada'!E8&lt;'Cálculo de Similitud'!$C$13,MAX(0,1-(('Cálculo de Similitud'!$C$13-'Hoja Proveedores Normalizada'!E8)/'Cálculo de Similitud'!$C$13)),1))</f>
        <v>1</v>
      </c>
      <c r="J16" s="30">
        <f>IF(ISBLANK($C$14),0,IF(AND($C$14="SÍ",'Hoja Proveedores Normalizada'!F8=1),1,IF(AND($C$14="NO",'Hoja Proveedores Normalizada'!F8=0),1,0)))</f>
        <v>1</v>
      </c>
      <c r="K16" s="30">
        <f>IF(ISBLANK($C$15),0,IF(AND($C$15="SÍ",'Hoja Proveedores Normalizada'!G8=1),1,IF(AND($C$15="NO",'Hoja Proveedores Normalizada'!G8=0),1,0)))</f>
        <v>0</v>
      </c>
      <c r="L16" s="30">
        <f>IF(ISBLANK($C$16),0,IF(AND($C$16="SÍ",'Hoja Proveedores Normalizada'!H8=1),1,IF(AND($C$16="NO",'Hoja Proveedores Normalizada'!H8=0),1,0)))</f>
        <v>0</v>
      </c>
      <c r="M16" s="30">
        <f>IF(ISBLANK($C$17),0,IF(AND($C$17="720p", OR('Hoja Proveedores Normalizada'!I8=0,'Hoja Proveedores Normalizada'!I8=1,'Hoja Proveedores Normalizada'!I8=2)),1,IF(AND($C$17="1080p", OR('Hoja Proveedores Normalizada'!I8=1,'Hoja Proveedores Normalizada'!I8=2)),1,IF(AND($C$17="4K",'Hoja Proveedores Normalizada'!I8=2),1,0))))</f>
        <v>0</v>
      </c>
      <c r="N16" s="30">
        <f>IF(ISBLANK('Cálculo de Similitud'!$C$18),0,IF('Hoja Proveedores Normalizada'!J8&lt;'Cálculo de Similitud'!$C$18,MAX(0,1-(('Cálculo de Similitud'!$C$18-'Hoja Proveedores Normalizada'!J8)/'Cálculo de Similitud'!$C$18)),1))</f>
        <v>0</v>
      </c>
      <c r="O16" s="30">
        <f>IF(ISBLANK($C$19),0,IF(AND($C$19="BAJA", OR('Hoja Proveedores Normalizada'!K8=0,'Hoja Proveedores Normalizada'!K8=1,'Hoja Proveedores Normalizada'!K8=2)),1,IF(AND($C$19="NORMAL", OR('Hoja Proveedores Normalizada'!K8=1,'Hoja Proveedores Normalizada'!K8=2)),1,IF(AND($C$19="ALTA",'Hoja Proveedores Normalizada'!K8=2),1,0))))</f>
        <v>0</v>
      </c>
      <c r="P16" s="30">
        <f>ROUND(IF(ISBLANK('Cálculo de Similitud'!$C$20),0,IF('Hoja Proveedores Normalizada'!L8&lt;'Cálculo de Similitud'!$C$20,MAX(0,1-(('Cálculo de Similitud'!$C$20-'Hoja Proveedores Normalizada'!L8)/'Cálculo de Similitud'!$C$20)),1)),2)</f>
        <v>1</v>
      </c>
      <c r="Q16" s="30">
        <f>IF(ISBLANK('Cálculo de Similitud'!$C$21),0,IF('Hoja Proveedores Normalizada'!M8&lt;'Cálculo de Similitud'!$C$21,MAX(0,1-(('Cálculo de Similitud'!$C$21-'Hoja Proveedores Normalizada'!M8)/'Cálculo de Similitud'!$C$21)),1))</f>
        <v>0</v>
      </c>
      <c r="R16" s="30">
        <f>IF(ISBLANK('Cálculo de Similitud'!$C$22),0,IF('Hoja Proveedores Normalizada'!N8&lt;'Cálculo de Similitud'!$C$22,MAX(0,1-(('Cálculo de Similitud'!$C$22-'Hoja Proveedores Normalizada'!N8)/'Cálculo de Similitud'!$C$22)),1))</f>
        <v>0</v>
      </c>
      <c r="S16" s="30">
        <f>IF(ISBLANK($C$22),0,IF(AND($C$23="SÍ",'Hoja Proveedores Normalizada'!O8=1),1,IF(AND($C$23="NO",'Hoja Proveedores Normalizada'!O8=0),1,0)))</f>
        <v>0</v>
      </c>
      <c r="T16" s="30">
        <f>IF(ISBLANK($C$24),0,IF(AND($C$24="SÍ",'Hoja Proveedores Normalizada'!P8=1),1,IF(AND($C$24="NO",'Hoja Proveedores Normalizada'!P8=0),1,0)))</f>
        <v>0</v>
      </c>
      <c r="U16" s="34">
        <f>IF(ISBLANK('Cálculo de Similitud'!$C$25),0,IF('Hoja Proveedores Normalizada'!Q8&lt;'Cálculo de Similitud'!$C$25,MAX(0,1-(('Cálculo de Similitud'!$C$25-'Hoja Proveedores Normalizada'!Q8)/'Cálculo de Similitud'!$C$25)),1))</f>
        <v>0</v>
      </c>
      <c r="V16" s="30">
        <f>IF(ISBLANK($C$26),0,IF(AND($C$26="Sólo Texto", 'Hoja Proveedores Normalizada'!R8=0),1,IF(AND($C$26="Texto y Audio", 'Hoja Proveedores Normalizada'!R8=1),1,0)))</f>
        <v>0</v>
      </c>
      <c r="W16" s="30">
        <f>IF(ISBLANK($C$27),0,IF(AND($C$27="SÍ",'Hoja Proveedores Normalizada'!S8=1),1,IF(AND($C$27="NO",'Hoja Proveedores Normalizada'!S8=0),1,0)))</f>
        <v>1</v>
      </c>
      <c r="X16" s="30">
        <f>IF(ISBLANK($C$28),0,IF(AND($C$28="BAJA", 'Hoja Proveedores Normalizada'!T8=0),1,IF(AND($C$28="NORMAL", 'Hoja Proveedores Normalizada'!T8=1),1,IF(AND($C$28="ALTA",'Hoja Proveedores Normalizada'!T8=2),1,0))))</f>
        <v>0</v>
      </c>
      <c r="Y16" s="49">
        <f>IF(ISBLANK($C$29),0,IF(AND($C$29="BAJA", 'Hoja Proveedores Normalizada'!U8=0),1,IF(AND($C$29="NORMAL", 'Hoja Proveedores Normalizada'!U8=1),1,IF(AND($C$29="ALTA",'Hoja Proveedores Normalizada'!U8=2),1,0))))</f>
        <v>0</v>
      </c>
      <c r="Z16" s="47">
        <f t="shared" si="0"/>
        <v>3.3</v>
      </c>
    </row>
    <row r="17" spans="2:26" x14ac:dyDescent="0.25">
      <c r="B17" s="24" t="s">
        <v>64</v>
      </c>
      <c r="C17" s="25"/>
      <c r="E17" s="35" t="s">
        <v>23</v>
      </c>
      <c r="F17" s="30" t="s">
        <v>40</v>
      </c>
      <c r="G17" s="30">
        <f>IF(ISBLANK('Cálculo de Similitud'!$C$11),0,IF('Hoja Proveedores Normalizada'!C9&gt;'Cálculo de Similitud'!$C$11,MAX(0,1-(('Hoja Proveedores Normalizada'!C9-'Cálculo de Similitud'!$C$11)/'Cálculo de Similitud'!$C$11)),1))</f>
        <v>1</v>
      </c>
      <c r="H17" s="30">
        <f>IF(ISBLANK('Cálculo de Similitud'!$C$12),0,IF('Hoja Proveedores Normalizada'!D9&lt;'Cálculo de Similitud'!$C$12,MAX(0,1-(('Cálculo de Similitud'!$C$12-'Hoja Proveedores Normalizada'!D9)/'Cálculo de Similitud'!$C$12)),1))</f>
        <v>0.30000000000000004</v>
      </c>
      <c r="I17" s="30">
        <f>IF(ISBLANK('Cálculo de Similitud'!$C$13),0,IF('Hoja Proveedores Normalizada'!E9&lt;'Cálculo de Similitud'!$C$13,MAX(0,1-(('Cálculo de Similitud'!$C$13-'Hoja Proveedores Normalizada'!E9)/'Cálculo de Similitud'!$C$13)),1))</f>
        <v>0</v>
      </c>
      <c r="J17" s="30">
        <f>IF(ISBLANK($C$14),0,IF(AND($C$14="SÍ",'Hoja Proveedores Normalizada'!F9=1),1,IF(AND($C$14="NO",'Hoja Proveedores Normalizada'!F9=0),1,0)))</f>
        <v>0</v>
      </c>
      <c r="K17" s="30">
        <f>IF(ISBLANK($C$15),0,IF(AND($C$15="SÍ",'Hoja Proveedores Normalizada'!G9=1),1,IF(AND($C$15="NO",'Hoja Proveedores Normalizada'!G9=0),1,0)))</f>
        <v>0</v>
      </c>
      <c r="L17" s="30">
        <f>IF(ISBLANK($C$16),0,IF(AND($C$16="SÍ",'Hoja Proveedores Normalizada'!H9=1),1,IF(AND($C$16="NO",'Hoja Proveedores Normalizada'!H9=0),1,0)))</f>
        <v>0</v>
      </c>
      <c r="M17" s="30">
        <f>IF(ISBLANK($C$17),0,IF(AND($C$17="720p", OR('Hoja Proveedores Normalizada'!I9=0,'Hoja Proveedores Normalizada'!I9=1,'Hoja Proveedores Normalizada'!I9=2)),1,IF(AND($C$17="1080p", OR('Hoja Proveedores Normalizada'!I9=1,'Hoja Proveedores Normalizada'!I9=2)),1,IF(AND($C$17="4K",'Hoja Proveedores Normalizada'!I9=2),1,0))))</f>
        <v>0</v>
      </c>
      <c r="N17" s="30">
        <f>IF(ISBLANK('Cálculo de Similitud'!$C$18),0,IF('Hoja Proveedores Normalizada'!J9&lt;'Cálculo de Similitud'!$C$18,MAX(0,1-(('Cálculo de Similitud'!$C$18-'Hoja Proveedores Normalizada'!J9)/'Cálculo de Similitud'!$C$18)),1))</f>
        <v>0</v>
      </c>
      <c r="O17" s="30">
        <f>IF(ISBLANK($C$19),0,IF(AND($C$19="BAJA", OR('Hoja Proveedores Normalizada'!K9=0,'Hoja Proveedores Normalizada'!K9=1,'Hoja Proveedores Normalizada'!K9=2)),1,IF(AND($C$19="NORMAL", OR('Hoja Proveedores Normalizada'!K9=1,'Hoja Proveedores Normalizada'!K9=2)),1,IF(AND($C$19="ALTA",'Hoja Proveedores Normalizada'!K9=2),1,0))))</f>
        <v>0</v>
      </c>
      <c r="P17" s="30">
        <f>ROUND(IF(ISBLANK('Cálculo de Similitud'!$C$20),0,IF('Hoja Proveedores Normalizada'!L9&lt;'Cálculo de Similitud'!$C$20,MAX(0,1-(('Cálculo de Similitud'!$C$20-'Hoja Proveedores Normalizada'!L9)/'Cálculo de Similitud'!$C$20)),1)),2)</f>
        <v>0.8</v>
      </c>
      <c r="Q17" s="30">
        <f>IF(ISBLANK('Cálculo de Similitud'!$C$21),0,IF('Hoja Proveedores Normalizada'!M9&lt;'Cálculo de Similitud'!$C$21,MAX(0,1-(('Cálculo de Similitud'!$C$21-'Hoja Proveedores Normalizada'!M9)/'Cálculo de Similitud'!$C$21)),1))</f>
        <v>0</v>
      </c>
      <c r="R17" s="30">
        <f>IF(ISBLANK('Cálculo de Similitud'!$C$22),0,IF('Hoja Proveedores Normalizada'!N9&lt;'Cálculo de Similitud'!$C$22,MAX(0,1-(('Cálculo de Similitud'!$C$22-'Hoja Proveedores Normalizada'!N9)/'Cálculo de Similitud'!$C$22)),1))</f>
        <v>0</v>
      </c>
      <c r="S17" s="30">
        <f>IF(ISBLANK($C$22),0,IF(AND($C$23="SÍ",'Hoja Proveedores Normalizada'!O9=1),1,IF(AND($C$23="NO",'Hoja Proveedores Normalizada'!O9=0),1,0)))</f>
        <v>0</v>
      </c>
      <c r="T17" s="30">
        <f>IF(ISBLANK($C$24),0,IF(AND($C$24="SÍ",'Hoja Proveedores Normalizada'!P9=1),1,IF(AND($C$24="NO",'Hoja Proveedores Normalizada'!P9=0),1,0)))</f>
        <v>0</v>
      </c>
      <c r="U17" s="34">
        <f>IF(ISBLANK('Cálculo de Similitud'!$C$25),0,IF('Hoja Proveedores Normalizada'!Q9&lt;'Cálculo de Similitud'!$C$25,MAX(0,1-(('Cálculo de Similitud'!$C$25-'Hoja Proveedores Normalizada'!Q9)/'Cálculo de Similitud'!$C$25)),1))</f>
        <v>0</v>
      </c>
      <c r="V17" s="30">
        <f>IF(ISBLANK($C$26),0,IF(AND($C$26="Sólo Texto", 'Hoja Proveedores Normalizada'!R9=0),1,IF(AND($C$26="Texto y Audio", 'Hoja Proveedores Normalizada'!R9=1),1,0)))</f>
        <v>0</v>
      </c>
      <c r="W17" s="30">
        <f>IF(ISBLANK($C$27),0,IF(AND($C$27="SÍ",'Hoja Proveedores Normalizada'!S9=1),1,IF(AND($C$27="NO",'Hoja Proveedores Normalizada'!S9=0),1,0)))</f>
        <v>1</v>
      </c>
      <c r="X17" s="30">
        <f>IF(ISBLANK($C$28),0,IF(AND($C$28="BAJA", 'Hoja Proveedores Normalizada'!T9=0),1,IF(AND($C$28="NORMAL", 'Hoja Proveedores Normalizada'!T9=1),1,IF(AND($C$28="ALTA",'Hoja Proveedores Normalizada'!T9=2),1,0))))</f>
        <v>0</v>
      </c>
      <c r="Y17" s="49">
        <f>IF(ISBLANK($C$29),0,IF(AND($C$29="BAJA", 'Hoja Proveedores Normalizada'!U9=0),1,IF(AND($C$29="NORMAL", 'Hoja Proveedores Normalizada'!U9=1),1,IF(AND($C$29="ALTA",'Hoja Proveedores Normalizada'!U9=2),1,0))))</f>
        <v>0</v>
      </c>
      <c r="Z17" s="47">
        <f t="shared" si="0"/>
        <v>2.5499999999999998</v>
      </c>
    </row>
    <row r="18" spans="2:26" x14ac:dyDescent="0.25">
      <c r="B18" s="24" t="s">
        <v>94</v>
      </c>
      <c r="C18" s="25"/>
      <c r="E18" s="35" t="s">
        <v>23</v>
      </c>
      <c r="F18" s="30" t="s">
        <v>41</v>
      </c>
      <c r="G18" s="30">
        <f>IF(ISBLANK('Cálculo de Similitud'!$C$11),0,IF('Hoja Proveedores Normalizada'!C10&gt;'Cálculo de Similitud'!$C$11,MAX(0,1-(('Hoja Proveedores Normalizada'!C10-'Cálculo de Similitud'!$C$11)/'Cálculo de Similitud'!$C$11)),1))</f>
        <v>0.96239999999999992</v>
      </c>
      <c r="H18" s="30">
        <f>IF(ISBLANK('Cálculo de Similitud'!$C$12),0,IF('Hoja Proveedores Normalizada'!D10&lt;'Cálculo de Similitud'!$C$12,MAX(0,1-(('Cálculo de Similitud'!$C$12-'Hoja Proveedores Normalizada'!D10)/'Cálculo de Similitud'!$C$12)),1))</f>
        <v>1</v>
      </c>
      <c r="I18" s="30">
        <f>IF(ISBLANK('Cálculo de Similitud'!$C$13),0,IF('Hoja Proveedores Normalizada'!E10&lt;'Cálculo de Similitud'!$C$13,MAX(0,1-(('Cálculo de Similitud'!$C$13-'Hoja Proveedores Normalizada'!E10)/'Cálculo de Similitud'!$C$13)),1))</f>
        <v>0</v>
      </c>
      <c r="J18" s="30">
        <f>IF(ISBLANK($C$14),0,IF(AND($C$14="SÍ",'Hoja Proveedores Normalizada'!F10=1),1,IF(AND($C$14="NO",'Hoja Proveedores Normalizada'!F10=0),1,0)))</f>
        <v>0</v>
      </c>
      <c r="K18" s="30">
        <f>IF(ISBLANK($C$15),0,IF(AND($C$15="SÍ",'Hoja Proveedores Normalizada'!G10=1),1,IF(AND($C$15="NO",'Hoja Proveedores Normalizada'!G10=0),1,0)))</f>
        <v>0</v>
      </c>
      <c r="L18" s="30">
        <f>IF(ISBLANK($C$16),0,IF(AND($C$16="SÍ",'Hoja Proveedores Normalizada'!H10=1),1,IF(AND($C$16="NO",'Hoja Proveedores Normalizada'!H10=0),1,0)))</f>
        <v>0</v>
      </c>
      <c r="M18" s="30">
        <f>IF(ISBLANK($C$17),0,IF(AND($C$17="720p", OR('Hoja Proveedores Normalizada'!I10=0,'Hoja Proveedores Normalizada'!I10=1,'Hoja Proveedores Normalizada'!I10=2)),1,IF(AND($C$17="1080p", OR('Hoja Proveedores Normalizada'!I10=1,'Hoja Proveedores Normalizada'!I10=2)),1,IF(AND($C$17="4K",'Hoja Proveedores Normalizada'!I10=2),1,0))))</f>
        <v>0</v>
      </c>
      <c r="N18" s="30">
        <f>IF(ISBLANK('Cálculo de Similitud'!$C$18),0,IF('Hoja Proveedores Normalizada'!J10&lt;'Cálculo de Similitud'!$C$18,MAX(0,1-(('Cálculo de Similitud'!$C$18-'Hoja Proveedores Normalizada'!J10)/'Cálculo de Similitud'!$C$18)),1))</f>
        <v>0</v>
      </c>
      <c r="O18" s="30">
        <f>IF(ISBLANK($C$19),0,IF(AND($C$19="BAJA", OR('Hoja Proveedores Normalizada'!K10=0,'Hoja Proveedores Normalizada'!K10=1,'Hoja Proveedores Normalizada'!K10=2)),1,IF(AND($C$19="NORMAL", OR('Hoja Proveedores Normalizada'!K10=1,'Hoja Proveedores Normalizada'!K10=2)),1,IF(AND($C$19="ALTA",'Hoja Proveedores Normalizada'!K10=2),1,0))))</f>
        <v>0</v>
      </c>
      <c r="P18" s="30">
        <f>ROUND(IF(ISBLANK('Cálculo de Similitud'!$C$20),0,IF('Hoja Proveedores Normalizada'!L10&lt;'Cálculo de Similitud'!$C$20,MAX(0,1-(('Cálculo de Similitud'!$C$20-'Hoja Proveedores Normalizada'!L10)/'Cálculo de Similitud'!$C$20)),1)),2)</f>
        <v>0.8</v>
      </c>
      <c r="Q18" s="30">
        <f>IF(ISBLANK('Cálculo de Similitud'!$C$21),0,IF('Hoja Proveedores Normalizada'!M10&lt;'Cálculo de Similitud'!$C$21,MAX(0,1-(('Cálculo de Similitud'!$C$21-'Hoja Proveedores Normalizada'!M10)/'Cálculo de Similitud'!$C$21)),1))</f>
        <v>0</v>
      </c>
      <c r="R18" s="30">
        <f>IF(ISBLANK('Cálculo de Similitud'!$C$22),0,IF('Hoja Proveedores Normalizada'!N10&lt;'Cálculo de Similitud'!$C$22,MAX(0,1-(('Cálculo de Similitud'!$C$22-'Hoja Proveedores Normalizada'!N10)/'Cálculo de Similitud'!$C$22)),1))</f>
        <v>0</v>
      </c>
      <c r="S18" s="30">
        <f>IF(ISBLANK($C$22),0,IF(AND($C$23="SÍ",'Hoja Proveedores Normalizada'!O10=1),1,IF(AND($C$23="NO",'Hoja Proveedores Normalizada'!O10=0),1,0)))</f>
        <v>0</v>
      </c>
      <c r="T18" s="30">
        <f>IF(ISBLANK($C$24),0,IF(AND($C$24="SÍ",'Hoja Proveedores Normalizada'!P10=1),1,IF(AND($C$24="NO",'Hoja Proveedores Normalizada'!P10=0),1,0)))</f>
        <v>0</v>
      </c>
      <c r="U18" s="34">
        <f>IF(ISBLANK('Cálculo de Similitud'!$C$25),0,IF('Hoja Proveedores Normalizada'!Q10&lt;'Cálculo de Similitud'!$C$25,MAX(0,1-(('Cálculo de Similitud'!$C$25-'Hoja Proveedores Normalizada'!Q10)/'Cálculo de Similitud'!$C$25)),1))</f>
        <v>0</v>
      </c>
      <c r="V18" s="30">
        <f>IF(ISBLANK($C$26),0,IF(AND($C$26="Sólo Texto", 'Hoja Proveedores Normalizada'!R10=0),1,IF(AND($C$26="Texto y Audio", 'Hoja Proveedores Normalizada'!R10=1),1,0)))</f>
        <v>0</v>
      </c>
      <c r="W18" s="30">
        <f>IF(ISBLANK($C$27),0,IF(AND($C$27="SÍ",'Hoja Proveedores Normalizada'!S10=1),1,IF(AND($C$27="NO",'Hoja Proveedores Normalizada'!S10=0),1,0)))</f>
        <v>1</v>
      </c>
      <c r="X18" s="30">
        <f>IF(ISBLANK($C$28),0,IF(AND($C$28="BAJA", 'Hoja Proveedores Normalizada'!T10=0),1,IF(AND($C$28="NORMAL", 'Hoja Proveedores Normalizada'!T10=1),1,IF(AND($C$28="ALTA",'Hoja Proveedores Normalizada'!T10=2),1,0))))</f>
        <v>0</v>
      </c>
      <c r="Y18" s="49">
        <f>IF(ISBLANK($C$29),0,IF(AND($C$29="BAJA", 'Hoja Proveedores Normalizada'!U10=0),1,IF(AND($C$29="NORMAL", 'Hoja Proveedores Normalizada'!U10=1),1,IF(AND($C$29="ALTA",'Hoja Proveedores Normalizada'!U10=2),1,0))))</f>
        <v>0</v>
      </c>
      <c r="Z18" s="47">
        <f t="shared" si="0"/>
        <v>2.86</v>
      </c>
    </row>
    <row r="19" spans="2:26" x14ac:dyDescent="0.25">
      <c r="B19" s="24" t="s">
        <v>9</v>
      </c>
      <c r="C19" s="25"/>
      <c r="E19" s="35" t="s">
        <v>24</v>
      </c>
      <c r="F19" s="30" t="s">
        <v>42</v>
      </c>
      <c r="G19" s="30">
        <f>IF(ISBLANK('Cálculo de Similitud'!$C$11),0,IF('Hoja Proveedores Normalizada'!C11&gt;'Cálculo de Similitud'!$C$11,MAX(0,1-(('Hoja Proveedores Normalizada'!C11-'Cálculo de Similitud'!$C$11)/'Cálculo de Similitud'!$C$11)),1))</f>
        <v>0.77700000000000002</v>
      </c>
      <c r="H19" s="30">
        <f>IF(ISBLANK('Cálculo de Similitud'!$C$12),0,IF('Hoja Proveedores Normalizada'!D11&lt;'Cálculo de Similitud'!$C$12,MAX(0,1-(('Cálculo de Similitud'!$C$12-'Hoja Proveedores Normalizada'!D11)/'Cálculo de Similitud'!$C$12)),1))</f>
        <v>1</v>
      </c>
      <c r="I19" s="30">
        <f>IF(ISBLANK('Cálculo de Similitud'!$C$13),0,IF('Hoja Proveedores Normalizada'!E11&lt;'Cálculo de Similitud'!$C$13,MAX(0,1-(('Cálculo de Similitud'!$C$13-'Hoja Proveedores Normalizada'!E11)/'Cálculo de Similitud'!$C$13)),1))</f>
        <v>0</v>
      </c>
      <c r="J19" s="30">
        <f>IF(ISBLANK($C$14),0,IF(AND($C$14="SÍ",'Hoja Proveedores Normalizada'!F11=1),1,IF(AND($C$14="NO",'Hoja Proveedores Normalizada'!F11=0),1,0)))</f>
        <v>0</v>
      </c>
      <c r="K19" s="30">
        <f>IF(ISBLANK($C$15),0,IF(AND($C$15="SÍ",'Hoja Proveedores Normalizada'!G11=1),1,IF(AND($C$15="NO",'Hoja Proveedores Normalizada'!G11=0),1,0)))</f>
        <v>0</v>
      </c>
      <c r="L19" s="30">
        <f>IF(ISBLANK($C$16),0,IF(AND($C$16="SÍ",'Hoja Proveedores Normalizada'!H11=1),1,IF(AND($C$16="NO",'Hoja Proveedores Normalizada'!H11=0),1,0)))</f>
        <v>0</v>
      </c>
      <c r="M19" s="30">
        <f>IF(ISBLANK($C$17),0,IF(AND($C$17="720p", OR('Hoja Proveedores Normalizada'!I11=0,'Hoja Proveedores Normalizada'!I11=1,'Hoja Proveedores Normalizada'!I11=2)),1,IF(AND($C$17="1080p", OR('Hoja Proveedores Normalizada'!I11=1,'Hoja Proveedores Normalizada'!I11=2)),1,IF(AND($C$17="4K",'Hoja Proveedores Normalizada'!I11=2),1,0))))</f>
        <v>0</v>
      </c>
      <c r="N19" s="30">
        <f>IF(ISBLANK('Cálculo de Similitud'!$C$18),0,IF('Hoja Proveedores Normalizada'!J11&lt;'Cálculo de Similitud'!$C$18,MAX(0,1-(('Cálculo de Similitud'!$C$18-'Hoja Proveedores Normalizada'!J11)/'Cálculo de Similitud'!$C$18)),1))</f>
        <v>0</v>
      </c>
      <c r="O19" s="30">
        <f>IF(ISBLANK($C$19),0,IF(AND($C$19="BAJA", OR('Hoja Proveedores Normalizada'!K11=0,'Hoja Proveedores Normalizada'!K11=1,'Hoja Proveedores Normalizada'!K11=2)),1,IF(AND($C$19="NORMAL", OR('Hoja Proveedores Normalizada'!K11=1,'Hoja Proveedores Normalizada'!K11=2)),1,IF(AND($C$19="ALTA",'Hoja Proveedores Normalizada'!K11=2),1,0))))</f>
        <v>0</v>
      </c>
      <c r="P19" s="30">
        <f>ROUND(IF(ISBLANK('Cálculo de Similitud'!$C$20),0,IF('Hoja Proveedores Normalizada'!L11&lt;'Cálculo de Similitud'!$C$20,MAX(0,1-(('Cálculo de Similitud'!$C$20-'Hoja Proveedores Normalizada'!L11)/'Cálculo de Similitud'!$C$20)),1)),2)</f>
        <v>1</v>
      </c>
      <c r="Q19" s="30">
        <f>IF(ISBLANK('Cálculo de Similitud'!$C$21),0,IF('Hoja Proveedores Normalizada'!M11&lt;'Cálculo de Similitud'!$C$21,MAX(0,1-(('Cálculo de Similitud'!$C$21-'Hoja Proveedores Normalizada'!M11)/'Cálculo de Similitud'!$C$21)),1))</f>
        <v>0</v>
      </c>
      <c r="R19" s="30">
        <f>IF(ISBLANK('Cálculo de Similitud'!$C$22),0,IF('Hoja Proveedores Normalizada'!N11&lt;'Cálculo de Similitud'!$C$22,MAX(0,1-(('Cálculo de Similitud'!$C$22-'Hoja Proveedores Normalizada'!N11)/'Cálculo de Similitud'!$C$22)),1))</f>
        <v>0</v>
      </c>
      <c r="S19" s="30">
        <f>IF(ISBLANK($C$22),0,IF(AND($C$23="SÍ",'Hoja Proveedores Normalizada'!O11=1),1,IF(AND($C$23="NO",'Hoja Proveedores Normalizada'!O11=0),1,0)))</f>
        <v>0</v>
      </c>
      <c r="T19" s="30">
        <f>IF(ISBLANK($C$24),0,IF(AND($C$24="SÍ",'Hoja Proveedores Normalizada'!P11=1),1,IF(AND($C$24="NO",'Hoja Proveedores Normalizada'!P11=0),1,0)))</f>
        <v>1</v>
      </c>
      <c r="U19" s="34">
        <f>IF(ISBLANK('Cálculo de Similitud'!$C$25),0,IF('Hoja Proveedores Normalizada'!Q11&lt;'Cálculo de Similitud'!$C$25,MAX(0,1-(('Cálculo de Similitud'!$C$25-'Hoja Proveedores Normalizada'!Q11)/'Cálculo de Similitud'!$C$25)),1))</f>
        <v>0</v>
      </c>
      <c r="V19" s="30">
        <f>IF(ISBLANK($C$26),0,IF(AND($C$26="Sólo Texto", 'Hoja Proveedores Normalizada'!R11=0),1,IF(AND($C$26="Texto y Audio", 'Hoja Proveedores Normalizada'!R11=1),1,0)))</f>
        <v>0</v>
      </c>
      <c r="W19" s="30">
        <f>IF(ISBLANK($C$27),0,IF(AND($C$27="SÍ",'Hoja Proveedores Normalizada'!S11=1),1,IF(AND($C$27="NO",'Hoja Proveedores Normalizada'!S11=0),1,0)))</f>
        <v>1</v>
      </c>
      <c r="X19" s="30">
        <f>IF(ISBLANK($C$28),0,IF(AND($C$28="BAJA", 'Hoja Proveedores Normalizada'!T11=0),1,IF(AND($C$28="NORMAL", 'Hoja Proveedores Normalizada'!T11=1),1,IF(AND($C$28="ALTA",'Hoja Proveedores Normalizada'!T11=2),1,0))))</f>
        <v>0</v>
      </c>
      <c r="Y19" s="49">
        <f>IF(ISBLANK($C$29),0,IF(AND($C$29="BAJA", 'Hoja Proveedores Normalizada'!U11=0),1,IF(AND($C$29="NORMAL", 'Hoja Proveedores Normalizada'!U11=1),1,IF(AND($C$29="ALTA",'Hoja Proveedores Normalizada'!U11=2),1,0))))</f>
        <v>0</v>
      </c>
      <c r="Z19" s="47">
        <f t="shared" si="0"/>
        <v>3.58</v>
      </c>
    </row>
    <row r="20" spans="2:26" x14ac:dyDescent="0.25">
      <c r="B20" s="24" t="s">
        <v>76</v>
      </c>
      <c r="C20" s="25">
        <v>100</v>
      </c>
      <c r="E20" s="35" t="s">
        <v>25</v>
      </c>
      <c r="F20" s="30" t="s">
        <v>43</v>
      </c>
      <c r="G20" s="30">
        <f>IF(ISBLANK('Cálculo de Similitud'!$C$11),0,IF('Hoja Proveedores Normalizada'!C12&gt;'Cálculo de Similitud'!$C$11,MAX(0,1-(('Hoja Proveedores Normalizada'!C12-'Cálculo de Similitud'!$C$11)/'Cálculo de Similitud'!$C$11)),1))</f>
        <v>1</v>
      </c>
      <c r="H20" s="30">
        <f>IF(ISBLANK('Cálculo de Similitud'!$C$12),0,IF('Hoja Proveedores Normalizada'!D12&lt;'Cálculo de Similitud'!$C$12,MAX(0,1-(('Cálculo de Similitud'!$C$12-'Hoja Proveedores Normalizada'!D12)/'Cálculo de Similitud'!$C$12)),1))</f>
        <v>0</v>
      </c>
      <c r="I20" s="30">
        <f>IF(ISBLANK('Cálculo de Similitud'!$C$13),0,IF('Hoja Proveedores Normalizada'!E12&lt;'Cálculo de Similitud'!$C$13,MAX(0,1-(('Cálculo de Similitud'!$C$13-'Hoja Proveedores Normalizada'!E12)/'Cálculo de Similitud'!$C$13)),1))</f>
        <v>0</v>
      </c>
      <c r="J20" s="30">
        <f>IF(ISBLANK($C$14),0,IF(AND($C$14="SÍ",'Hoja Proveedores Normalizada'!F12=1),1,IF(AND($C$14="NO",'Hoja Proveedores Normalizada'!F12=0),1,0)))</f>
        <v>0</v>
      </c>
      <c r="K20" s="30">
        <f>IF(ISBLANK($C$15),0,IF(AND($C$15="SÍ",'Hoja Proveedores Normalizada'!G12=1),1,IF(AND($C$15="NO",'Hoja Proveedores Normalizada'!G12=0),1,0)))</f>
        <v>0</v>
      </c>
      <c r="L20" s="30">
        <f>IF(ISBLANK($C$16),0,IF(AND($C$16="SÍ",'Hoja Proveedores Normalizada'!H12=1),1,IF(AND($C$16="NO",'Hoja Proveedores Normalizada'!H12=0),1,0)))</f>
        <v>0</v>
      </c>
      <c r="M20" s="30">
        <f>IF(ISBLANK($C$17),0,IF(AND($C$17="720p", OR('Hoja Proveedores Normalizada'!I12=0,'Hoja Proveedores Normalizada'!I12=1,'Hoja Proveedores Normalizada'!I12=2)),1,IF(AND($C$17="1080p", OR('Hoja Proveedores Normalizada'!I12=1,'Hoja Proveedores Normalizada'!I12=2)),1,IF(AND($C$17="4K",'Hoja Proveedores Normalizada'!I12=2),1,0))))</f>
        <v>0</v>
      </c>
      <c r="N20" s="30">
        <f>IF(ISBLANK('Cálculo de Similitud'!$C$18),0,IF('Hoja Proveedores Normalizada'!J12&lt;'Cálculo de Similitud'!$C$18,MAX(0,1-(('Cálculo de Similitud'!$C$18-'Hoja Proveedores Normalizada'!J12)/'Cálculo de Similitud'!$C$18)),1))</f>
        <v>0</v>
      </c>
      <c r="O20" s="30">
        <f>IF(ISBLANK($C$19),0,IF(AND($C$19="BAJA", OR('Hoja Proveedores Normalizada'!K12=0,'Hoja Proveedores Normalizada'!K12=1,'Hoja Proveedores Normalizada'!K12=2)),1,IF(AND($C$19="NORMAL", OR('Hoja Proveedores Normalizada'!K12=1,'Hoja Proveedores Normalizada'!K12=2)),1,IF(AND($C$19="ALTA",'Hoja Proveedores Normalizada'!K12=2),1,0))))</f>
        <v>0</v>
      </c>
      <c r="P20" s="30">
        <f>ROUND(IF(ISBLANK('Cálculo de Similitud'!$C$20),0,IF('Hoja Proveedores Normalizada'!L12&lt;'Cálculo de Similitud'!$C$20,MAX(0,1-(('Cálculo de Similitud'!$C$20-'Hoja Proveedores Normalizada'!L12)/'Cálculo de Similitud'!$C$20)),1)),2)</f>
        <v>0</v>
      </c>
      <c r="Q20" s="30">
        <f>IF(ISBLANK('Cálculo de Similitud'!$C$21),0,IF('Hoja Proveedores Normalizada'!M12&lt;'Cálculo de Similitud'!$C$21,MAX(0,1-(('Cálculo de Similitud'!$C$21-'Hoja Proveedores Normalizada'!M12)/'Cálculo de Similitud'!$C$21)),1))</f>
        <v>0</v>
      </c>
      <c r="R20" s="30">
        <f>IF(ISBLANK('Cálculo de Similitud'!$C$22),0,IF('Hoja Proveedores Normalizada'!N12&lt;'Cálculo de Similitud'!$C$22,MAX(0,1-(('Cálculo de Similitud'!$C$22-'Hoja Proveedores Normalizada'!N12)/'Cálculo de Similitud'!$C$22)),1))</f>
        <v>0</v>
      </c>
      <c r="S20" s="30">
        <f>IF(ISBLANK($C$22),0,IF(AND($C$23="SÍ",'Hoja Proveedores Normalizada'!O12=1),1,IF(AND($C$23="NO",'Hoja Proveedores Normalizada'!O12=0),1,0)))</f>
        <v>0</v>
      </c>
      <c r="T20" s="30">
        <f>IF(ISBLANK($C$24),0,IF(AND($C$24="SÍ",'Hoja Proveedores Normalizada'!P12=1),1,IF(AND($C$24="NO",'Hoja Proveedores Normalizada'!P12=0),1,0)))</f>
        <v>1</v>
      </c>
      <c r="U20" s="34">
        <f>IF(ISBLANK('Cálculo de Similitud'!$C$25),0,IF('Hoja Proveedores Normalizada'!Q12&lt;'Cálculo de Similitud'!$C$25,MAX(0,1-(('Cálculo de Similitud'!$C$25-'Hoja Proveedores Normalizada'!Q12)/'Cálculo de Similitud'!$C$25)),1))</f>
        <v>0</v>
      </c>
      <c r="V20" s="30">
        <f>IF(ISBLANK($C$26),0,IF(AND($C$26="Sólo Texto", 'Hoja Proveedores Normalizada'!R12=0),1,IF(AND($C$26="Texto y Audio", 'Hoja Proveedores Normalizada'!R12=1),1,0)))</f>
        <v>0</v>
      </c>
      <c r="W20" s="30">
        <f>IF(ISBLANK($C$27),0,IF(AND($C$27="SÍ",'Hoja Proveedores Normalizada'!S12=1),1,IF(AND($C$27="NO",'Hoja Proveedores Normalizada'!S12=0),1,0)))</f>
        <v>1</v>
      </c>
      <c r="X20" s="30">
        <f>IF(ISBLANK($C$28),0,IF(AND($C$28="BAJA", 'Hoja Proveedores Normalizada'!T12=0),1,IF(AND($C$28="NORMAL", 'Hoja Proveedores Normalizada'!T12=1),1,IF(AND($C$28="ALTA",'Hoja Proveedores Normalizada'!T12=2),1,0))))</f>
        <v>0</v>
      </c>
      <c r="Y20" s="49">
        <f>IF(ISBLANK($C$29),0,IF(AND($C$29="BAJA", 'Hoja Proveedores Normalizada'!U12=0),1,IF(AND($C$29="NORMAL", 'Hoja Proveedores Normalizada'!U12=1),1,IF(AND($C$29="ALTA",'Hoja Proveedores Normalizada'!U12=2),1,0))))</f>
        <v>0</v>
      </c>
      <c r="Z20" s="47">
        <f t="shared" si="0"/>
        <v>2.8</v>
      </c>
    </row>
    <row r="21" spans="2:26" x14ac:dyDescent="0.25">
      <c r="B21" s="24" t="s">
        <v>74</v>
      </c>
      <c r="C21" s="25"/>
      <c r="E21" s="35" t="s">
        <v>26</v>
      </c>
      <c r="F21" s="30" t="s">
        <v>37</v>
      </c>
      <c r="G21" s="30">
        <f>IF(ISBLANK('Cálculo de Similitud'!$C$11),0,IF('Hoja Proveedores Normalizada'!C13&gt;'Cálculo de Similitud'!$C$11,MAX(0,1-(('Hoja Proveedores Normalizada'!C13-'Cálculo de Similitud'!$C$11)/'Cálculo de Similitud'!$C$11)),1))</f>
        <v>0.96499999999999997</v>
      </c>
      <c r="H21" s="30">
        <f>IF(ISBLANK('Cálculo de Similitud'!$C$12),0,IF('Hoja Proveedores Normalizada'!D13&lt;'Cálculo de Similitud'!$C$12,MAX(0,1-(('Cálculo de Similitud'!$C$12-'Hoja Proveedores Normalizada'!D13)/'Cálculo de Similitud'!$C$12)),1))</f>
        <v>0.19999999999999996</v>
      </c>
      <c r="I21" s="30">
        <f>IF(ISBLANK('Cálculo de Similitud'!$C$13),0,IF('Hoja Proveedores Normalizada'!E13&lt;'Cálculo de Similitud'!$C$13,MAX(0,1-(('Cálculo de Similitud'!$C$13-'Hoja Proveedores Normalizada'!E13)/'Cálculo de Similitud'!$C$13)),1))</f>
        <v>1</v>
      </c>
      <c r="J21" s="30">
        <f>IF(ISBLANK($C$14),0,IF(AND($C$14="SÍ",'Hoja Proveedores Normalizada'!F13=1),1,IF(AND($C$14="NO",'Hoja Proveedores Normalizada'!F13=0),1,0)))</f>
        <v>1</v>
      </c>
      <c r="K21" s="30">
        <f>IF(ISBLANK($C$15),0,IF(AND($C$15="SÍ",'Hoja Proveedores Normalizada'!G13=1),1,IF(AND($C$15="NO",'Hoja Proveedores Normalizada'!G13=0),1,0)))</f>
        <v>0</v>
      </c>
      <c r="L21" s="30">
        <f>IF(ISBLANK($C$16),0,IF(AND($C$16="SÍ",'Hoja Proveedores Normalizada'!H13=1),1,IF(AND($C$16="NO",'Hoja Proveedores Normalizada'!H13=0),1,0)))</f>
        <v>0</v>
      </c>
      <c r="M21" s="30">
        <f>IF(ISBLANK($C$17),0,IF(AND($C$17="720p", OR('Hoja Proveedores Normalizada'!I13=0,'Hoja Proveedores Normalizada'!I13=1,'Hoja Proveedores Normalizada'!I13=2)),1,IF(AND($C$17="1080p", OR('Hoja Proveedores Normalizada'!I13=1,'Hoja Proveedores Normalizada'!I13=2)),1,IF(AND($C$17="4K",'Hoja Proveedores Normalizada'!I13=2),1,0))))</f>
        <v>0</v>
      </c>
      <c r="N21" s="30">
        <f>IF(ISBLANK('Cálculo de Similitud'!$C$18),0,IF('Hoja Proveedores Normalizada'!J13&lt;'Cálculo de Similitud'!$C$18,MAX(0,1-(('Cálculo de Similitud'!$C$18-'Hoja Proveedores Normalizada'!J13)/'Cálculo de Similitud'!$C$18)),1))</f>
        <v>0</v>
      </c>
      <c r="O21" s="30">
        <f>IF(ISBLANK($C$19),0,IF(AND($C$19="BAJA", OR('Hoja Proveedores Normalizada'!K13=0,'Hoja Proveedores Normalizada'!K13=1,'Hoja Proveedores Normalizada'!K13=2)),1,IF(AND($C$19="NORMAL", OR('Hoja Proveedores Normalizada'!K13=1,'Hoja Proveedores Normalizada'!K13=2)),1,IF(AND($C$19="ALTA",'Hoja Proveedores Normalizada'!K13=2),1,0))))</f>
        <v>0</v>
      </c>
      <c r="P21" s="30">
        <f>ROUND(IF(ISBLANK('Cálculo de Similitud'!$C$20),0,IF('Hoja Proveedores Normalizada'!L13&lt;'Cálculo de Similitud'!$C$20,MAX(0,1-(('Cálculo de Similitud'!$C$20-'Hoja Proveedores Normalizada'!L13)/'Cálculo de Similitud'!$C$20)),1)),2)</f>
        <v>0.25</v>
      </c>
      <c r="Q21" s="30">
        <f>IF(ISBLANK('Cálculo de Similitud'!$C$21),0,IF('Hoja Proveedores Normalizada'!M13&lt;'Cálculo de Similitud'!$C$21,MAX(0,1-(('Cálculo de Similitud'!$C$21-'Hoja Proveedores Normalizada'!M13)/'Cálculo de Similitud'!$C$21)),1))</f>
        <v>0</v>
      </c>
      <c r="R21" s="30">
        <f>IF(ISBLANK('Cálculo de Similitud'!$C$22),0,IF('Hoja Proveedores Normalizada'!N13&lt;'Cálculo de Similitud'!$C$22,MAX(0,1-(('Cálculo de Similitud'!$C$22-'Hoja Proveedores Normalizada'!N13)/'Cálculo de Similitud'!$C$22)),1))</f>
        <v>0</v>
      </c>
      <c r="S21" s="30">
        <f>IF(ISBLANK($C$22),0,IF(AND($C$23="SÍ",'Hoja Proveedores Normalizada'!O13=1),1,IF(AND($C$23="NO",'Hoja Proveedores Normalizada'!O13=0),1,0)))</f>
        <v>0</v>
      </c>
      <c r="T21" s="30">
        <f>IF(ISBLANK($C$24),0,IF(AND($C$24="SÍ",'Hoja Proveedores Normalizada'!P13=1),1,IF(AND($C$24="NO",'Hoja Proveedores Normalizada'!P13=0),1,0)))</f>
        <v>1</v>
      </c>
      <c r="U21" s="34">
        <f>IF(ISBLANK('Cálculo de Similitud'!$C$25),0,IF('Hoja Proveedores Normalizada'!Q13&lt;'Cálculo de Similitud'!$C$25,MAX(0,1-(('Cálculo de Similitud'!$C$25-'Hoja Proveedores Normalizada'!Q13)/'Cálculo de Similitud'!$C$25)),1))</f>
        <v>0</v>
      </c>
      <c r="V21" s="30">
        <f>IF(ISBLANK($C$26),0,IF(AND($C$26="Sólo Texto", 'Hoja Proveedores Normalizada'!R13=0),1,IF(AND($C$26="Texto y Audio", 'Hoja Proveedores Normalizada'!R13=1),1,0)))</f>
        <v>0</v>
      </c>
      <c r="W21" s="30">
        <f>IF(ISBLANK($C$27),0,IF(AND($C$27="SÍ",'Hoja Proveedores Normalizada'!S13=1),1,IF(AND($C$27="NO",'Hoja Proveedores Normalizada'!S13=0),1,0)))</f>
        <v>1</v>
      </c>
      <c r="X21" s="30">
        <f>IF(ISBLANK($C$28),0,IF(AND($C$28="BAJA", 'Hoja Proveedores Normalizada'!T13=0),1,IF(AND($C$28="NORMAL", 'Hoja Proveedores Normalizada'!T13=1),1,IF(AND($C$28="ALTA",'Hoja Proveedores Normalizada'!T13=2),1,0))))</f>
        <v>0</v>
      </c>
      <c r="Y21" s="49">
        <f>IF(ISBLANK($C$29),0,IF(AND($C$29="BAJA", 'Hoja Proveedores Normalizada'!U13=0),1,IF(AND($C$29="NORMAL", 'Hoja Proveedores Normalizada'!U13=1),1,IF(AND($C$29="ALTA",'Hoja Proveedores Normalizada'!U13=2),1,0))))</f>
        <v>0</v>
      </c>
      <c r="Z21" s="47">
        <f t="shared" si="0"/>
        <v>4.29</v>
      </c>
    </row>
    <row r="22" spans="2:26" x14ac:dyDescent="0.25">
      <c r="B22" s="24" t="s">
        <v>75</v>
      </c>
      <c r="C22" s="25"/>
      <c r="E22" s="35" t="s">
        <v>26</v>
      </c>
      <c r="F22" s="30" t="s">
        <v>44</v>
      </c>
      <c r="G22" s="30">
        <f>IF(ISBLANK('Cálculo de Similitud'!$C$11),0,IF('Hoja Proveedores Normalizada'!C14&gt;'Cálculo de Similitud'!$C$11,MAX(0,1-(('Hoja Proveedores Normalizada'!C14-'Cálculo de Similitud'!$C$11)/'Cálculo de Similitud'!$C$11)),1))</f>
        <v>0</v>
      </c>
      <c r="H22" s="30">
        <f>IF(ISBLANK('Cálculo de Similitud'!$C$12),0,IF('Hoja Proveedores Normalizada'!D14&lt;'Cálculo de Similitud'!$C$12,MAX(0,1-(('Cálculo de Similitud'!$C$12-'Hoja Proveedores Normalizada'!D14)/'Cálculo de Similitud'!$C$12)),1))</f>
        <v>1</v>
      </c>
      <c r="I22" s="30">
        <f>IF(ISBLANK('Cálculo de Similitud'!$C$13),0,IF('Hoja Proveedores Normalizada'!E14&lt;'Cálculo de Similitud'!$C$13,MAX(0,1-(('Cálculo de Similitud'!$C$13-'Hoja Proveedores Normalizada'!E14)/'Cálculo de Similitud'!$C$13)),1))</f>
        <v>1</v>
      </c>
      <c r="J22" s="30">
        <f>IF(ISBLANK($C$14),0,IF(AND($C$14="SÍ",'Hoja Proveedores Normalizada'!F14=1),1,IF(AND($C$14="NO",'Hoja Proveedores Normalizada'!F14=0),1,0)))</f>
        <v>1</v>
      </c>
      <c r="K22" s="30">
        <f>IF(ISBLANK($C$15),0,IF(AND($C$15="SÍ",'Hoja Proveedores Normalizada'!G14=1),1,IF(AND($C$15="NO",'Hoja Proveedores Normalizada'!G14=0),1,0)))</f>
        <v>0</v>
      </c>
      <c r="L22" s="30">
        <f>IF(ISBLANK($C$16),0,IF(AND($C$16="SÍ",'Hoja Proveedores Normalizada'!H14=1),1,IF(AND($C$16="NO",'Hoja Proveedores Normalizada'!H14=0),1,0)))</f>
        <v>0</v>
      </c>
      <c r="M22" s="30">
        <f>IF(ISBLANK($C$17),0,IF(AND($C$17="720p", OR('Hoja Proveedores Normalizada'!I14=0,'Hoja Proveedores Normalizada'!I14=1,'Hoja Proveedores Normalizada'!I14=2)),1,IF(AND($C$17="1080p", OR('Hoja Proveedores Normalizada'!I14=1,'Hoja Proveedores Normalizada'!I14=2)),1,IF(AND($C$17="4K",'Hoja Proveedores Normalizada'!I14=2),1,0))))</f>
        <v>0</v>
      </c>
      <c r="N22" s="30">
        <f>IF(ISBLANK('Cálculo de Similitud'!$C$18),0,IF('Hoja Proveedores Normalizada'!J14&lt;'Cálculo de Similitud'!$C$18,MAX(0,1-(('Cálculo de Similitud'!$C$18-'Hoja Proveedores Normalizada'!J14)/'Cálculo de Similitud'!$C$18)),1))</f>
        <v>0</v>
      </c>
      <c r="O22" s="30">
        <f>IF(ISBLANK($C$19),0,IF(AND($C$19="BAJA", OR('Hoja Proveedores Normalizada'!K14=0,'Hoja Proveedores Normalizada'!K14=1,'Hoja Proveedores Normalizada'!K14=2)),1,IF(AND($C$19="NORMAL", OR('Hoja Proveedores Normalizada'!K14=1,'Hoja Proveedores Normalizada'!K14=2)),1,IF(AND($C$19="ALTA",'Hoja Proveedores Normalizada'!K14=2),1,0))))</f>
        <v>0</v>
      </c>
      <c r="P22" s="30">
        <f>ROUND(IF(ISBLANK('Cálculo de Similitud'!$C$20),0,IF('Hoja Proveedores Normalizada'!L14&lt;'Cálculo de Similitud'!$C$20,MAX(0,1-(('Cálculo de Similitud'!$C$20-'Hoja Proveedores Normalizada'!L14)/'Cálculo de Similitud'!$C$20)),1)),2)</f>
        <v>1</v>
      </c>
      <c r="Q22" s="30">
        <f>IF(ISBLANK('Cálculo de Similitud'!$C$21),0,IF('Hoja Proveedores Normalizada'!M14&lt;'Cálculo de Similitud'!$C$21,MAX(0,1-(('Cálculo de Similitud'!$C$21-'Hoja Proveedores Normalizada'!M14)/'Cálculo de Similitud'!$C$21)),1))</f>
        <v>0</v>
      </c>
      <c r="R22" s="30">
        <f>IF(ISBLANK('Cálculo de Similitud'!$C$22),0,IF('Hoja Proveedores Normalizada'!N14&lt;'Cálculo de Similitud'!$C$22,MAX(0,1-(('Cálculo de Similitud'!$C$22-'Hoja Proveedores Normalizada'!N14)/'Cálculo de Similitud'!$C$22)),1))</f>
        <v>0</v>
      </c>
      <c r="S22" s="30">
        <f>IF(ISBLANK($C$22),0,IF(AND($C$23="SÍ",'Hoja Proveedores Normalizada'!O14=1),1,IF(AND($C$23="NO",'Hoja Proveedores Normalizada'!O14=0),1,0)))</f>
        <v>0</v>
      </c>
      <c r="T22" s="30">
        <f>IF(ISBLANK($C$24),0,IF(AND($C$24="SÍ",'Hoja Proveedores Normalizada'!P14=1),1,IF(AND($C$24="NO",'Hoja Proveedores Normalizada'!P14=0),1,0)))</f>
        <v>1</v>
      </c>
      <c r="U22" s="34">
        <f>IF(ISBLANK('Cálculo de Similitud'!$C$25),0,IF('Hoja Proveedores Normalizada'!Q14&lt;'Cálculo de Similitud'!$C$25,MAX(0,1-(('Cálculo de Similitud'!$C$25-'Hoja Proveedores Normalizada'!Q14)/'Cálculo de Similitud'!$C$25)),1))</f>
        <v>0</v>
      </c>
      <c r="V22" s="30">
        <f>IF(ISBLANK($C$26),0,IF(AND($C$26="Sólo Texto", 'Hoja Proveedores Normalizada'!R14=0),1,IF(AND($C$26="Texto y Audio", 'Hoja Proveedores Normalizada'!R14=1),1,0)))</f>
        <v>0</v>
      </c>
      <c r="W22" s="30">
        <f>IF(ISBLANK($C$27),0,IF(AND($C$27="SÍ",'Hoja Proveedores Normalizada'!S14=1),1,IF(AND($C$27="NO",'Hoja Proveedores Normalizada'!S14=0),1,0)))</f>
        <v>1</v>
      </c>
      <c r="X22" s="30">
        <f>IF(ISBLANK($C$28),0,IF(AND($C$28="BAJA", 'Hoja Proveedores Normalizada'!T14=0),1,IF(AND($C$28="NORMAL", 'Hoja Proveedores Normalizada'!T14=1),1,IF(AND($C$28="ALTA",'Hoja Proveedores Normalizada'!T14=2),1,0))))</f>
        <v>0</v>
      </c>
      <c r="Y22" s="49">
        <f>IF(ISBLANK($C$29),0,IF(AND($C$29="BAJA", 'Hoja Proveedores Normalizada'!U14=0),1,IF(AND($C$29="NORMAL", 'Hoja Proveedores Normalizada'!U14=1),1,IF(AND($C$29="ALTA",'Hoja Proveedores Normalizada'!U14=2),1,0))))</f>
        <v>0</v>
      </c>
      <c r="Z22" s="47">
        <f t="shared" si="0"/>
        <v>4.0999999999999996</v>
      </c>
    </row>
    <row r="23" spans="2:26" x14ac:dyDescent="0.25">
      <c r="B23" s="24" t="s">
        <v>77</v>
      </c>
      <c r="C23" s="25"/>
      <c r="E23" s="35" t="s">
        <v>27</v>
      </c>
      <c r="F23" s="30" t="s">
        <v>45</v>
      </c>
      <c r="G23" s="30">
        <f>IF(ISBLANK('Cálculo de Similitud'!$C$11),0,IF('Hoja Proveedores Normalizada'!C15&gt;'Cálculo de Similitud'!$C$11,MAX(0,1-(('Hoja Proveedores Normalizada'!C15-'Cálculo de Similitud'!$C$11)/'Cálculo de Similitud'!$C$11)),1))</f>
        <v>1</v>
      </c>
      <c r="H23" s="30">
        <f>IF(ISBLANK('Cálculo de Similitud'!$C$12),0,IF('Hoja Proveedores Normalizada'!D15&lt;'Cálculo de Similitud'!$C$12,MAX(0,1-(('Cálculo de Similitud'!$C$12-'Hoja Proveedores Normalizada'!D15)/'Cálculo de Similitud'!$C$12)),1))</f>
        <v>1</v>
      </c>
      <c r="I23" s="30">
        <f>IF(ISBLANK('Cálculo de Similitud'!$C$13),0,IF('Hoja Proveedores Normalizada'!E15&lt;'Cálculo de Similitud'!$C$13,MAX(0,1-(('Cálculo de Similitud'!$C$13-'Hoja Proveedores Normalizada'!E15)/'Cálculo de Similitud'!$C$13)),1))</f>
        <v>0</v>
      </c>
      <c r="J23" s="30">
        <f>IF(ISBLANK($C$14),0,IF(AND($C$14="SÍ",'Hoja Proveedores Normalizada'!F15=1),1,IF(AND($C$14="NO",'Hoja Proveedores Normalizada'!F15=0),1,0)))</f>
        <v>0</v>
      </c>
      <c r="K23" s="30">
        <f>IF(ISBLANK($C$15),0,IF(AND($C$15="SÍ",'Hoja Proveedores Normalizada'!G15=1),1,IF(AND($C$15="NO",'Hoja Proveedores Normalizada'!G15=0),1,0)))</f>
        <v>0</v>
      </c>
      <c r="L23" s="30">
        <f>IF(ISBLANK($C$16),0,IF(AND($C$16="SÍ",'Hoja Proveedores Normalizada'!H15=1),1,IF(AND($C$16="NO",'Hoja Proveedores Normalizada'!H15=0),1,0)))</f>
        <v>0</v>
      </c>
      <c r="M23" s="30">
        <f>IF(ISBLANK($C$17),0,IF(AND($C$17="720p", OR('Hoja Proveedores Normalizada'!I15=0,'Hoja Proveedores Normalizada'!I15=1,'Hoja Proveedores Normalizada'!I15=2)),1,IF(AND($C$17="1080p", OR('Hoja Proveedores Normalizada'!I15=1,'Hoja Proveedores Normalizada'!I15=2)),1,IF(AND($C$17="4K",'Hoja Proveedores Normalizada'!I15=2),1,0))))</f>
        <v>0</v>
      </c>
      <c r="N23" s="30">
        <f>IF(ISBLANK('Cálculo de Similitud'!$C$18),0,IF('Hoja Proveedores Normalizada'!J15&lt;'Cálculo de Similitud'!$C$18,MAX(0,1-(('Cálculo de Similitud'!$C$18-'Hoja Proveedores Normalizada'!J15)/'Cálculo de Similitud'!$C$18)),1))</f>
        <v>0</v>
      </c>
      <c r="O23" s="30">
        <f>IF(ISBLANK($C$19),0,IF(AND($C$19="BAJA", OR('Hoja Proveedores Normalizada'!K15=0,'Hoja Proveedores Normalizada'!K15=1,'Hoja Proveedores Normalizada'!K15=2)),1,IF(AND($C$19="NORMAL", OR('Hoja Proveedores Normalizada'!K15=1,'Hoja Proveedores Normalizada'!K15=2)),1,IF(AND($C$19="ALTA",'Hoja Proveedores Normalizada'!K15=2),1,0))))</f>
        <v>0</v>
      </c>
      <c r="P23" s="30">
        <f>ROUND(IF(ISBLANK('Cálculo de Similitud'!$C$20),0,IF('Hoja Proveedores Normalizada'!L15&lt;'Cálculo de Similitud'!$C$20,MAX(0,1-(('Cálculo de Similitud'!$C$20-'Hoja Proveedores Normalizada'!L15)/'Cálculo de Similitud'!$C$20)),1)),2)</f>
        <v>0</v>
      </c>
      <c r="Q23" s="30">
        <f>IF(ISBLANK('Cálculo de Similitud'!$C$21),0,IF('Hoja Proveedores Normalizada'!M15&lt;'Cálculo de Similitud'!$C$21,MAX(0,1-(('Cálculo de Similitud'!$C$21-'Hoja Proveedores Normalizada'!M15)/'Cálculo de Similitud'!$C$21)),1))</f>
        <v>0</v>
      </c>
      <c r="R23" s="30">
        <f>IF(ISBLANK('Cálculo de Similitud'!$C$22),0,IF('Hoja Proveedores Normalizada'!N15&lt;'Cálculo de Similitud'!$C$22,MAX(0,1-(('Cálculo de Similitud'!$C$22-'Hoja Proveedores Normalizada'!N15)/'Cálculo de Similitud'!$C$22)),1))</f>
        <v>0</v>
      </c>
      <c r="S23" s="30">
        <f>IF(ISBLANK($C$22),0,IF(AND($C$23="SÍ",'Hoja Proveedores Normalizada'!O15=1),1,IF(AND($C$23="NO",'Hoja Proveedores Normalizada'!O15=0),1,0)))</f>
        <v>0</v>
      </c>
      <c r="T23" s="30">
        <f>IF(ISBLANK($C$24),0,IF(AND($C$24="SÍ",'Hoja Proveedores Normalizada'!P15=1),1,IF(AND($C$24="NO",'Hoja Proveedores Normalizada'!P15=0),1,0)))</f>
        <v>0</v>
      </c>
      <c r="U23" s="34">
        <f>IF(ISBLANK('Cálculo de Similitud'!$C$25),0,IF('Hoja Proveedores Normalizada'!Q15&lt;'Cálculo de Similitud'!$C$25,MAX(0,1-(('Cálculo de Similitud'!$C$25-'Hoja Proveedores Normalizada'!Q15)/'Cálculo de Similitud'!$C$25)),1))</f>
        <v>0</v>
      </c>
      <c r="V23" s="30">
        <f>IF(ISBLANK($C$26),0,IF(AND($C$26="Sólo Texto", 'Hoja Proveedores Normalizada'!R15=0),1,IF(AND($C$26="Texto y Audio", 'Hoja Proveedores Normalizada'!R15=1),1,0)))</f>
        <v>0</v>
      </c>
      <c r="W23" s="30">
        <f>IF(ISBLANK($C$27),0,IF(AND($C$27="SÍ",'Hoja Proveedores Normalizada'!S15=1),1,IF(AND($C$27="NO",'Hoja Proveedores Normalizada'!S15=0),1,0)))</f>
        <v>1</v>
      </c>
      <c r="X23" s="30">
        <f>IF(ISBLANK($C$28),0,IF(AND($C$28="BAJA", 'Hoja Proveedores Normalizada'!T15=0),1,IF(AND($C$28="NORMAL", 'Hoja Proveedores Normalizada'!T15=1),1,IF(AND($C$28="ALTA",'Hoja Proveedores Normalizada'!T15=2),1,0))))</f>
        <v>0</v>
      </c>
      <c r="Y23" s="49">
        <f>IF(ISBLANK($C$29),0,IF(AND($C$29="BAJA", 'Hoja Proveedores Normalizada'!U15=0),1,IF(AND($C$29="NORMAL", 'Hoja Proveedores Normalizada'!U15=1),1,IF(AND($C$29="ALTA",'Hoja Proveedores Normalizada'!U15=2),1,0))))</f>
        <v>0</v>
      </c>
      <c r="Z23" s="47">
        <f t="shared" si="0"/>
        <v>2.5</v>
      </c>
    </row>
    <row r="24" spans="2:26" x14ac:dyDescent="0.25">
      <c r="B24" s="24" t="s">
        <v>78</v>
      </c>
      <c r="C24" s="25" t="s">
        <v>62</v>
      </c>
      <c r="E24" s="35" t="s">
        <v>28</v>
      </c>
      <c r="F24" s="30" t="s">
        <v>46</v>
      </c>
      <c r="G24" s="30">
        <f>IF(ISBLANK('Cálculo de Similitud'!$C$11),0,IF('Hoja Proveedores Normalizada'!C16&gt;'Cálculo de Similitud'!$C$11,MAX(0,1-(('Hoja Proveedores Normalizada'!C16-'Cálculo de Similitud'!$C$11)/'Cálculo de Similitud'!$C$11)),1))</f>
        <v>1</v>
      </c>
      <c r="H24" s="30">
        <f>IF(ISBLANK('Cálculo de Similitud'!$C$12),0,IF('Hoja Proveedores Normalizada'!D16&lt;'Cálculo de Similitud'!$C$12,MAX(0,1-(('Cálculo de Similitud'!$C$12-'Hoja Proveedores Normalizada'!D16)/'Cálculo de Similitud'!$C$12)),1))</f>
        <v>0.19999999999999996</v>
      </c>
      <c r="I24" s="30">
        <f>IF(ISBLANK('Cálculo de Similitud'!$C$13),0,IF('Hoja Proveedores Normalizada'!E16&lt;'Cálculo de Similitud'!$C$13,MAX(0,1-(('Cálculo de Similitud'!$C$13-'Hoja Proveedores Normalizada'!E16)/'Cálculo de Similitud'!$C$13)),1))</f>
        <v>0.4</v>
      </c>
      <c r="J24" s="30">
        <f>IF(ISBLANK($C$14),0,IF(AND($C$14="SÍ",'Hoja Proveedores Normalizada'!F16=1),1,IF(AND($C$14="NO",'Hoja Proveedores Normalizada'!F16=0),1,0)))</f>
        <v>1</v>
      </c>
      <c r="K24" s="30">
        <f>IF(ISBLANK($C$15),0,IF(AND($C$15="SÍ",'Hoja Proveedores Normalizada'!G16=1),1,IF(AND($C$15="NO",'Hoja Proveedores Normalizada'!G16=0),1,0)))</f>
        <v>0</v>
      </c>
      <c r="L24" s="30">
        <f>IF(ISBLANK($C$16),0,IF(AND($C$16="SÍ",'Hoja Proveedores Normalizada'!H16=1),1,IF(AND($C$16="NO",'Hoja Proveedores Normalizada'!H16=0),1,0)))</f>
        <v>0</v>
      </c>
      <c r="M24" s="30">
        <f>IF(ISBLANK($C$17),0,IF(AND($C$17="720p", OR('Hoja Proveedores Normalizada'!I16=0,'Hoja Proveedores Normalizada'!I16=1,'Hoja Proveedores Normalizada'!I16=2)),1,IF(AND($C$17="1080p", OR('Hoja Proveedores Normalizada'!I16=1,'Hoja Proveedores Normalizada'!I16=2)),1,IF(AND($C$17="4K",'Hoja Proveedores Normalizada'!I16=2),1,0))))</f>
        <v>0</v>
      </c>
      <c r="N24" s="30">
        <f>IF(ISBLANK('Cálculo de Similitud'!$C$18),0,IF('Hoja Proveedores Normalizada'!J16&lt;'Cálculo de Similitud'!$C$18,MAX(0,1-(('Cálculo de Similitud'!$C$18-'Hoja Proveedores Normalizada'!J16)/'Cálculo de Similitud'!$C$18)),1))</f>
        <v>0</v>
      </c>
      <c r="O24" s="30">
        <f>IF(ISBLANK($C$19),0,IF(AND($C$19="BAJA", OR('Hoja Proveedores Normalizada'!K16=0,'Hoja Proveedores Normalizada'!K16=1,'Hoja Proveedores Normalizada'!K16=2)),1,IF(AND($C$19="NORMAL", OR('Hoja Proveedores Normalizada'!K16=1,'Hoja Proveedores Normalizada'!K16=2)),1,IF(AND($C$19="ALTA",'Hoja Proveedores Normalizada'!K16=2),1,0))))</f>
        <v>0</v>
      </c>
      <c r="P24" s="30">
        <f>ROUND(IF(ISBLANK('Cálculo de Similitud'!$C$20),0,IF('Hoja Proveedores Normalizada'!L16&lt;'Cálculo de Similitud'!$C$20,MAX(0,1-(('Cálculo de Similitud'!$C$20-'Hoja Proveedores Normalizada'!L16)/'Cálculo de Similitud'!$C$20)),1)),2)</f>
        <v>0</v>
      </c>
      <c r="Q24" s="30">
        <f>IF(ISBLANK('Cálculo de Similitud'!$C$21),0,IF('Hoja Proveedores Normalizada'!M16&lt;'Cálculo de Similitud'!$C$21,MAX(0,1-(('Cálculo de Similitud'!$C$21-'Hoja Proveedores Normalizada'!M16)/'Cálculo de Similitud'!$C$21)),1))</f>
        <v>0</v>
      </c>
      <c r="R24" s="30">
        <f>IF(ISBLANK('Cálculo de Similitud'!$C$22),0,IF('Hoja Proveedores Normalizada'!N16&lt;'Cálculo de Similitud'!$C$22,MAX(0,1-(('Cálculo de Similitud'!$C$22-'Hoja Proveedores Normalizada'!N16)/'Cálculo de Similitud'!$C$22)),1))</f>
        <v>0</v>
      </c>
      <c r="S24" s="30">
        <f>IF(ISBLANK($C$22),0,IF(AND($C$23="SÍ",'Hoja Proveedores Normalizada'!O16=1),1,IF(AND($C$23="NO",'Hoja Proveedores Normalizada'!O16=0),1,0)))</f>
        <v>0</v>
      </c>
      <c r="T24" s="30">
        <f>IF(ISBLANK($C$24),0,IF(AND($C$24="SÍ",'Hoja Proveedores Normalizada'!P16=1),1,IF(AND($C$24="NO",'Hoja Proveedores Normalizada'!P16=0),1,0)))</f>
        <v>1</v>
      </c>
      <c r="U24" s="34">
        <f>IF(ISBLANK('Cálculo de Similitud'!$C$25),0,IF('Hoja Proveedores Normalizada'!Q16&lt;'Cálculo de Similitud'!$C$25,MAX(0,1-(('Cálculo de Similitud'!$C$25-'Hoja Proveedores Normalizada'!Q16)/'Cálculo de Similitud'!$C$25)),1))</f>
        <v>0</v>
      </c>
      <c r="V24" s="30">
        <f>IF(ISBLANK($C$26),0,IF(AND($C$26="Sólo Texto", 'Hoja Proveedores Normalizada'!R16=0),1,IF(AND($C$26="Texto y Audio", 'Hoja Proveedores Normalizada'!R16=1),1,0)))</f>
        <v>0</v>
      </c>
      <c r="W24" s="30">
        <f>IF(ISBLANK($C$27),0,IF(AND($C$27="SÍ",'Hoja Proveedores Normalizada'!S16=1),1,IF(AND($C$27="NO",'Hoja Proveedores Normalizada'!S16=0),1,0)))</f>
        <v>0</v>
      </c>
      <c r="X24" s="30">
        <f>IF(ISBLANK($C$28),0,IF(AND($C$28="BAJA", 'Hoja Proveedores Normalizada'!T16=0),1,IF(AND($C$28="NORMAL", 'Hoja Proveedores Normalizada'!T16=1),1,IF(AND($C$28="ALTA",'Hoja Proveedores Normalizada'!T16=2),1,0))))</f>
        <v>0</v>
      </c>
      <c r="Y24" s="49">
        <f>IF(ISBLANK($C$29),0,IF(AND($C$29="BAJA", 'Hoja Proveedores Normalizada'!U16=0),1,IF(AND($C$29="NORMAL", 'Hoja Proveedores Normalizada'!U16=1),1,IF(AND($C$29="ALTA",'Hoja Proveedores Normalizada'!U16=2),1,0))))</f>
        <v>0</v>
      </c>
      <c r="Z24" s="47">
        <f t="shared" si="0"/>
        <v>2.9</v>
      </c>
    </row>
    <row r="25" spans="2:26" x14ac:dyDescent="0.25">
      <c r="B25" s="24" t="s">
        <v>15</v>
      </c>
      <c r="C25" s="25"/>
      <c r="E25" s="35" t="s">
        <v>28</v>
      </c>
      <c r="F25" s="30" t="s">
        <v>47</v>
      </c>
      <c r="G25" s="30">
        <f>IF(ISBLANK('Cálculo de Similitud'!$C$11),0,IF('Hoja Proveedores Normalizada'!C17&gt;'Cálculo de Similitud'!$C$11,MAX(0,1-(('Hoja Proveedores Normalizada'!C17-'Cálculo de Similitud'!$C$11)/'Cálculo de Similitud'!$C$11)),1))</f>
        <v>0</v>
      </c>
      <c r="H25" s="30">
        <f>IF(ISBLANK('Cálculo de Similitud'!$C$12),0,IF('Hoja Proveedores Normalizada'!D17&lt;'Cálculo de Similitud'!$C$12,MAX(0,1-(('Cálculo de Similitud'!$C$12-'Hoja Proveedores Normalizada'!D17)/'Cálculo de Similitud'!$C$12)),1))</f>
        <v>1</v>
      </c>
      <c r="I25" s="30">
        <f>IF(ISBLANK('Cálculo de Similitud'!$C$13),0,IF('Hoja Proveedores Normalizada'!E17&lt;'Cálculo de Similitud'!$C$13,MAX(0,1-(('Cálculo de Similitud'!$C$13-'Hoja Proveedores Normalizada'!E17)/'Cálculo de Similitud'!$C$13)),1))</f>
        <v>1</v>
      </c>
      <c r="J25" s="30">
        <f>IF(ISBLANK($C$14),0,IF(AND($C$14="SÍ",'Hoja Proveedores Normalizada'!F17=1),1,IF(AND($C$14="NO",'Hoja Proveedores Normalizada'!F17=0),1,0)))</f>
        <v>1</v>
      </c>
      <c r="K25" s="30">
        <f>IF(ISBLANK($C$15),0,IF(AND($C$15="SÍ",'Hoja Proveedores Normalizada'!G17=1),1,IF(AND($C$15="NO",'Hoja Proveedores Normalizada'!G17=0),1,0)))</f>
        <v>0</v>
      </c>
      <c r="L25" s="30">
        <f>IF(ISBLANK($C$16),0,IF(AND($C$16="SÍ",'Hoja Proveedores Normalizada'!H17=1),1,IF(AND($C$16="NO",'Hoja Proveedores Normalizada'!H17=0),1,0)))</f>
        <v>0</v>
      </c>
      <c r="M25" s="30">
        <f>IF(ISBLANK($C$17),0,IF(AND($C$17="720p", OR('Hoja Proveedores Normalizada'!I17=0,'Hoja Proveedores Normalizada'!I17=1,'Hoja Proveedores Normalizada'!I17=2)),1,IF(AND($C$17="1080p", OR('Hoja Proveedores Normalizada'!I17=1,'Hoja Proveedores Normalizada'!I17=2)),1,IF(AND($C$17="4K",'Hoja Proveedores Normalizada'!I17=2),1,0))))</f>
        <v>0</v>
      </c>
      <c r="N25" s="30">
        <f>IF(ISBLANK('Cálculo de Similitud'!$C$18),0,IF('Hoja Proveedores Normalizada'!J17&lt;'Cálculo de Similitud'!$C$18,MAX(0,1-(('Cálculo de Similitud'!$C$18-'Hoja Proveedores Normalizada'!J17)/'Cálculo de Similitud'!$C$18)),1))</f>
        <v>0</v>
      </c>
      <c r="O25" s="30">
        <f>IF(ISBLANK($C$19),0,IF(AND($C$19="BAJA", OR('Hoja Proveedores Normalizada'!K17=0,'Hoja Proveedores Normalizada'!K17=1,'Hoja Proveedores Normalizada'!K17=2)),1,IF(AND($C$19="NORMAL", OR('Hoja Proveedores Normalizada'!K17=1,'Hoja Proveedores Normalizada'!K17=2)),1,IF(AND($C$19="ALTA",'Hoja Proveedores Normalizada'!K17=2),1,0))))</f>
        <v>0</v>
      </c>
      <c r="P25" s="30">
        <f>ROUND(IF(ISBLANK('Cálculo de Similitud'!$C$20),0,IF('Hoja Proveedores Normalizada'!L17&lt;'Cálculo de Similitud'!$C$20,MAX(0,1-(('Cálculo de Similitud'!$C$20-'Hoja Proveedores Normalizada'!L17)/'Cálculo de Similitud'!$C$20)),1)),2)</f>
        <v>0</v>
      </c>
      <c r="Q25" s="30">
        <f>IF(ISBLANK('Cálculo de Similitud'!$C$21),0,IF('Hoja Proveedores Normalizada'!M17&lt;'Cálculo de Similitud'!$C$21,MAX(0,1-(('Cálculo de Similitud'!$C$21-'Hoja Proveedores Normalizada'!M17)/'Cálculo de Similitud'!$C$21)),1))</f>
        <v>0</v>
      </c>
      <c r="R25" s="30">
        <f>IF(ISBLANK('Cálculo de Similitud'!$C$22),0,IF('Hoja Proveedores Normalizada'!N17&lt;'Cálculo de Similitud'!$C$22,MAX(0,1-(('Cálculo de Similitud'!$C$22-'Hoja Proveedores Normalizada'!N17)/'Cálculo de Similitud'!$C$22)),1))</f>
        <v>0</v>
      </c>
      <c r="S25" s="30">
        <f>IF(ISBLANK($C$22),0,IF(AND($C$23="SÍ",'Hoja Proveedores Normalizada'!O17=1),1,IF(AND($C$23="NO",'Hoja Proveedores Normalizada'!O17=0),1,0)))</f>
        <v>0</v>
      </c>
      <c r="T25" s="30">
        <f>IF(ISBLANK($C$24),0,IF(AND($C$24="SÍ",'Hoja Proveedores Normalizada'!P17=1),1,IF(AND($C$24="NO",'Hoja Proveedores Normalizada'!P17=0),1,0)))</f>
        <v>1</v>
      </c>
      <c r="U25" s="34">
        <f>IF(ISBLANK('Cálculo de Similitud'!$C$25),0,IF('Hoja Proveedores Normalizada'!Q17&lt;'Cálculo de Similitud'!$C$25,MAX(0,1-(('Cálculo de Similitud'!$C$25-'Hoja Proveedores Normalizada'!Q17)/'Cálculo de Similitud'!$C$25)),1))</f>
        <v>0</v>
      </c>
      <c r="V25" s="30">
        <f>IF(ISBLANK($C$26),0,IF(AND($C$26="Sólo Texto", 'Hoja Proveedores Normalizada'!R17=0),1,IF(AND($C$26="Texto y Audio", 'Hoja Proveedores Normalizada'!R17=1),1,0)))</f>
        <v>0</v>
      </c>
      <c r="W25" s="30">
        <f>IF(ISBLANK($C$27),0,IF(AND($C$27="SÍ",'Hoja Proveedores Normalizada'!S17=1),1,IF(AND($C$27="NO",'Hoja Proveedores Normalizada'!S17=0),1,0)))</f>
        <v>1</v>
      </c>
      <c r="X25" s="30">
        <f>IF(ISBLANK($C$28),0,IF(AND($C$28="BAJA", 'Hoja Proveedores Normalizada'!T17=0),1,IF(AND($C$28="NORMAL", 'Hoja Proveedores Normalizada'!T17=1),1,IF(AND($C$28="ALTA",'Hoja Proveedores Normalizada'!T17=2),1,0))))</f>
        <v>0</v>
      </c>
      <c r="Y25" s="49">
        <f>IF(ISBLANK($C$29),0,IF(AND($C$29="BAJA", 'Hoja Proveedores Normalizada'!U17=0),1,IF(AND($C$29="NORMAL", 'Hoja Proveedores Normalizada'!U17=1),1,IF(AND($C$29="ALTA",'Hoja Proveedores Normalizada'!U17=2),1,0))))</f>
        <v>0</v>
      </c>
      <c r="Z25" s="47">
        <f t="shared" si="0"/>
        <v>3.6</v>
      </c>
    </row>
    <row r="26" spans="2:26" x14ac:dyDescent="0.25">
      <c r="B26" s="24" t="s">
        <v>16</v>
      </c>
      <c r="C26" s="25"/>
      <c r="E26" s="35" t="s">
        <v>29</v>
      </c>
      <c r="F26" s="30" t="s">
        <v>48</v>
      </c>
      <c r="G26" s="30">
        <f>IF(ISBLANK('Cálculo de Similitud'!$C$11),0,IF('Hoja Proveedores Normalizada'!C18&gt;'Cálculo de Similitud'!$C$11,MAX(0,1-(('Hoja Proveedores Normalizada'!C18-'Cálculo de Similitud'!$C$11)/'Cálculo de Similitud'!$C$11)),1))</f>
        <v>1</v>
      </c>
      <c r="H26" s="30">
        <f>IF(ISBLANK('Cálculo de Similitud'!$C$12),0,IF('Hoja Proveedores Normalizada'!D18&lt;'Cálculo de Similitud'!$C$12,MAX(0,1-(('Cálculo de Similitud'!$C$12-'Hoja Proveedores Normalizada'!D18)/'Cálculo de Similitud'!$C$12)),1))</f>
        <v>1</v>
      </c>
      <c r="I26" s="30">
        <f>IF(ISBLANK('Cálculo de Similitud'!$C$13),0,IF('Hoja Proveedores Normalizada'!E18&lt;'Cálculo de Similitud'!$C$13,MAX(0,1-(('Cálculo de Similitud'!$C$13-'Hoja Proveedores Normalizada'!E18)/'Cálculo de Similitud'!$C$13)),1))</f>
        <v>0</v>
      </c>
      <c r="J26" s="30">
        <f>IF(ISBLANK($C$14),0,IF(AND($C$14="SÍ",'Hoja Proveedores Normalizada'!F18=1),1,IF(AND($C$14="NO",'Hoja Proveedores Normalizada'!F18=0),1,0)))</f>
        <v>1</v>
      </c>
      <c r="K26" s="30">
        <f>IF(ISBLANK($C$15),0,IF(AND($C$15="SÍ",'Hoja Proveedores Normalizada'!G18=1),1,IF(AND($C$15="NO",'Hoja Proveedores Normalizada'!G18=0),1,0)))</f>
        <v>0</v>
      </c>
      <c r="L26" s="30">
        <f>IF(ISBLANK($C$16),0,IF(AND($C$16="SÍ",'Hoja Proveedores Normalizada'!H18=1),1,IF(AND($C$16="NO",'Hoja Proveedores Normalizada'!H18=0),1,0)))</f>
        <v>0</v>
      </c>
      <c r="M26" s="30">
        <f>IF(ISBLANK($C$17),0,IF(AND($C$17="720p", OR('Hoja Proveedores Normalizada'!I18=0,'Hoja Proveedores Normalizada'!I18=1,'Hoja Proveedores Normalizada'!I18=2)),1,IF(AND($C$17="1080p", OR('Hoja Proveedores Normalizada'!I18=1,'Hoja Proveedores Normalizada'!I18=2)),1,IF(AND($C$17="4K",'Hoja Proveedores Normalizada'!I18=2),1,0))))</f>
        <v>0</v>
      </c>
      <c r="N26" s="30">
        <f>IF(ISBLANK('Cálculo de Similitud'!$C$18),0,IF('Hoja Proveedores Normalizada'!J18&lt;'Cálculo de Similitud'!$C$18,MAX(0,1-(('Cálculo de Similitud'!$C$18-'Hoja Proveedores Normalizada'!J18)/'Cálculo de Similitud'!$C$18)),1))</f>
        <v>0</v>
      </c>
      <c r="O26" s="30">
        <f>IF(ISBLANK($C$19),0,IF(AND($C$19="BAJA", OR('Hoja Proveedores Normalizada'!K18=0,'Hoja Proveedores Normalizada'!K18=1,'Hoja Proveedores Normalizada'!K18=2)),1,IF(AND($C$19="NORMAL", OR('Hoja Proveedores Normalizada'!K18=1,'Hoja Proveedores Normalizada'!K18=2)),1,IF(AND($C$19="ALTA",'Hoja Proveedores Normalizada'!K18=2),1,0))))</f>
        <v>0</v>
      </c>
      <c r="P26" s="30">
        <f>ROUND(IF(ISBLANK('Cálculo de Similitud'!$C$20),0,IF('Hoja Proveedores Normalizada'!L18&lt;'Cálculo de Similitud'!$C$20,MAX(0,1-(('Cálculo de Similitud'!$C$20-'Hoja Proveedores Normalizada'!L18)/'Cálculo de Similitud'!$C$20)),1)),2)</f>
        <v>0.8</v>
      </c>
      <c r="Q26" s="30">
        <f>IF(ISBLANK('Cálculo de Similitud'!$C$21),0,IF('Hoja Proveedores Normalizada'!M18&lt;'Cálculo de Similitud'!$C$21,MAX(0,1-(('Cálculo de Similitud'!$C$21-'Hoja Proveedores Normalizada'!M18)/'Cálculo de Similitud'!$C$21)),1))</f>
        <v>0</v>
      </c>
      <c r="R26" s="30">
        <f>IF(ISBLANK('Cálculo de Similitud'!$C$22),0,IF('Hoja Proveedores Normalizada'!N18&lt;'Cálculo de Similitud'!$C$22,MAX(0,1-(('Cálculo de Similitud'!$C$22-'Hoja Proveedores Normalizada'!N18)/'Cálculo de Similitud'!$C$22)),1))</f>
        <v>0</v>
      </c>
      <c r="S26" s="30">
        <f>IF(ISBLANK($C$22),0,IF(AND($C$23="SÍ",'Hoja Proveedores Normalizada'!O18=1),1,IF(AND($C$23="NO",'Hoja Proveedores Normalizada'!O18=0),1,0)))</f>
        <v>0</v>
      </c>
      <c r="T26" s="30">
        <f>IF(ISBLANK($C$24),0,IF(AND($C$24="SÍ",'Hoja Proveedores Normalizada'!P18=1),1,IF(AND($C$24="NO",'Hoja Proveedores Normalizada'!P18=0),1,0)))</f>
        <v>1</v>
      </c>
      <c r="U26" s="34">
        <f>IF(ISBLANK('Cálculo de Similitud'!$C$25),0,IF('Hoja Proveedores Normalizada'!Q18&lt;'Cálculo de Similitud'!$C$25,MAX(0,1-(('Cálculo de Similitud'!$C$25-'Hoja Proveedores Normalizada'!Q18)/'Cálculo de Similitud'!$C$25)),1))</f>
        <v>0</v>
      </c>
      <c r="V26" s="30">
        <f>IF(ISBLANK($C$26),0,IF(AND($C$26="Sólo Texto", 'Hoja Proveedores Normalizada'!R18=0),1,IF(AND($C$26="Texto y Audio", 'Hoja Proveedores Normalizada'!R18=1),1,0)))</f>
        <v>0</v>
      </c>
      <c r="W26" s="30">
        <f>IF(ISBLANK($C$27),0,IF(AND($C$27="SÍ",'Hoja Proveedores Normalizada'!S18=1),1,IF(AND($C$27="NO",'Hoja Proveedores Normalizada'!S18=0),1,0)))</f>
        <v>1</v>
      </c>
      <c r="X26" s="30">
        <f>IF(ISBLANK($C$28),0,IF(AND($C$28="BAJA", 'Hoja Proveedores Normalizada'!T18=0),1,IF(AND($C$28="NORMAL", 'Hoja Proveedores Normalizada'!T18=1),1,IF(AND($C$28="ALTA",'Hoja Proveedores Normalizada'!T18=2),1,0))))</f>
        <v>0</v>
      </c>
      <c r="Y26" s="49">
        <f>IF(ISBLANK($C$29),0,IF(AND($C$29="BAJA", 'Hoja Proveedores Normalizada'!U18=0),1,IF(AND($C$29="NORMAL", 'Hoja Proveedores Normalizada'!U18=1),1,IF(AND($C$29="ALTA",'Hoja Proveedores Normalizada'!U18=2),1,0))))</f>
        <v>0</v>
      </c>
      <c r="Z26" s="47">
        <f t="shared" si="0"/>
        <v>4.5</v>
      </c>
    </row>
    <row r="27" spans="2:26" x14ac:dyDescent="0.25">
      <c r="B27" s="24" t="s">
        <v>17</v>
      </c>
      <c r="C27" s="25" t="s">
        <v>62</v>
      </c>
      <c r="E27" s="35" t="s">
        <v>29</v>
      </c>
      <c r="F27" s="30" t="s">
        <v>49</v>
      </c>
      <c r="G27" s="30">
        <f>IF(ISBLANK('Cálculo de Similitud'!$C$11),0,IF('Hoja Proveedores Normalizada'!C19&gt;'Cálculo de Similitud'!$C$11,MAX(0,1-(('Hoja Proveedores Normalizada'!C19-'Cálculo de Similitud'!$C$11)/'Cálculo de Similitud'!$C$11)),1))</f>
        <v>0</v>
      </c>
      <c r="H27" s="30">
        <f>IF(ISBLANK('Cálculo de Similitud'!$C$12),0,IF('Hoja Proveedores Normalizada'!D19&lt;'Cálculo de Similitud'!$C$12,MAX(0,1-(('Cálculo de Similitud'!$C$12-'Hoja Proveedores Normalizada'!D19)/'Cálculo de Similitud'!$C$12)),1))</f>
        <v>1</v>
      </c>
      <c r="I27" s="30">
        <f>IF(ISBLANK('Cálculo de Similitud'!$C$13),0,IF('Hoja Proveedores Normalizada'!E19&lt;'Cálculo de Similitud'!$C$13,MAX(0,1-(('Cálculo de Similitud'!$C$13-'Hoja Proveedores Normalizada'!E19)/'Cálculo de Similitud'!$C$13)),1))</f>
        <v>0</v>
      </c>
      <c r="J27" s="30">
        <f>IF(ISBLANK($C$14),0,IF(AND($C$14="SÍ",'Hoja Proveedores Normalizada'!F19=1),1,IF(AND($C$14="NO",'Hoja Proveedores Normalizada'!F19=0),1,0)))</f>
        <v>1</v>
      </c>
      <c r="K27" s="30">
        <f>IF(ISBLANK($C$15),0,IF(AND($C$15="SÍ",'Hoja Proveedores Normalizada'!G19=1),1,IF(AND($C$15="NO",'Hoja Proveedores Normalizada'!G19=0),1,0)))</f>
        <v>0</v>
      </c>
      <c r="L27" s="30">
        <f>IF(ISBLANK($C$16),0,IF(AND($C$16="SÍ",'Hoja Proveedores Normalizada'!H19=1),1,IF(AND($C$16="NO",'Hoja Proveedores Normalizada'!H19=0),1,0)))</f>
        <v>0</v>
      </c>
      <c r="M27" s="30">
        <f>IF(ISBLANK($C$17),0,IF(AND($C$17="720p", OR('Hoja Proveedores Normalizada'!I19=0,'Hoja Proveedores Normalizada'!I19=1,'Hoja Proveedores Normalizada'!I19=2)),1,IF(AND($C$17="1080p", OR('Hoja Proveedores Normalizada'!I19=1,'Hoja Proveedores Normalizada'!I19=2)),1,IF(AND($C$17="4K",'Hoja Proveedores Normalizada'!I19=2),1,0))))</f>
        <v>0</v>
      </c>
      <c r="N27" s="30">
        <f>IF(ISBLANK('Cálculo de Similitud'!$C$18),0,IF('Hoja Proveedores Normalizada'!J19&lt;'Cálculo de Similitud'!$C$18,MAX(0,1-(('Cálculo de Similitud'!$C$18-'Hoja Proveedores Normalizada'!J19)/'Cálculo de Similitud'!$C$18)),1))</f>
        <v>0</v>
      </c>
      <c r="O27" s="30">
        <f>IF(ISBLANK($C$19),0,IF(AND($C$19="BAJA", OR('Hoja Proveedores Normalizada'!K19=0,'Hoja Proveedores Normalizada'!K19=1,'Hoja Proveedores Normalizada'!K19=2)),1,IF(AND($C$19="NORMAL", OR('Hoja Proveedores Normalizada'!K19=1,'Hoja Proveedores Normalizada'!K19=2)),1,IF(AND($C$19="ALTA",'Hoja Proveedores Normalizada'!K19=2),1,0))))</f>
        <v>0</v>
      </c>
      <c r="P27" s="30">
        <f>ROUND(IF(ISBLANK('Cálculo de Similitud'!$C$20),0,IF('Hoja Proveedores Normalizada'!L19&lt;'Cálculo de Similitud'!$C$20,MAX(0,1-(('Cálculo de Similitud'!$C$20-'Hoja Proveedores Normalizada'!L19)/'Cálculo de Similitud'!$C$20)),1)),2)</f>
        <v>0.8</v>
      </c>
      <c r="Q27" s="30">
        <f>IF(ISBLANK('Cálculo de Similitud'!$C$21),0,IF('Hoja Proveedores Normalizada'!M19&lt;'Cálculo de Similitud'!$C$21,MAX(0,1-(('Cálculo de Similitud'!$C$21-'Hoja Proveedores Normalizada'!M19)/'Cálculo de Similitud'!$C$21)),1))</f>
        <v>0</v>
      </c>
      <c r="R27" s="30">
        <f>IF(ISBLANK('Cálculo de Similitud'!$C$22),0,IF('Hoja Proveedores Normalizada'!N19&lt;'Cálculo de Similitud'!$C$22,MAX(0,1-(('Cálculo de Similitud'!$C$22-'Hoja Proveedores Normalizada'!N19)/'Cálculo de Similitud'!$C$22)),1))</f>
        <v>0</v>
      </c>
      <c r="S27" s="30">
        <f>IF(ISBLANK($C$22),0,IF(AND($C$23="SÍ",'Hoja Proveedores Normalizada'!O19=1),1,IF(AND($C$23="NO",'Hoja Proveedores Normalizada'!O19=0),1,0)))</f>
        <v>0</v>
      </c>
      <c r="T27" s="30">
        <f>IF(ISBLANK($C$24),0,IF(AND($C$24="SÍ",'Hoja Proveedores Normalizada'!P19=1),1,IF(AND($C$24="NO",'Hoja Proveedores Normalizada'!P19=0),1,0)))</f>
        <v>1</v>
      </c>
      <c r="U27" s="34">
        <f>IF(ISBLANK('Cálculo de Similitud'!$C$25),0,IF('Hoja Proveedores Normalizada'!Q19&lt;'Cálculo de Similitud'!$C$25,MAX(0,1-(('Cálculo de Similitud'!$C$25-'Hoja Proveedores Normalizada'!Q19)/'Cálculo de Similitud'!$C$25)),1))</f>
        <v>0</v>
      </c>
      <c r="V27" s="30">
        <f>IF(ISBLANK($C$26),0,IF(AND($C$26="Sólo Texto", 'Hoja Proveedores Normalizada'!R19=0),1,IF(AND($C$26="Texto y Audio", 'Hoja Proveedores Normalizada'!R19=1),1,0)))</f>
        <v>0</v>
      </c>
      <c r="W27" s="30">
        <f>IF(ISBLANK($C$27),0,IF(AND($C$27="SÍ",'Hoja Proveedores Normalizada'!S19=1),1,IF(AND($C$27="NO",'Hoja Proveedores Normalizada'!S19=0),1,0)))</f>
        <v>1</v>
      </c>
      <c r="X27" s="30">
        <f>IF(ISBLANK($C$28),0,IF(AND($C$28="BAJA", 'Hoja Proveedores Normalizada'!T19=0),1,IF(AND($C$28="NORMAL", 'Hoja Proveedores Normalizada'!T19=1),1,IF(AND($C$28="ALTA",'Hoja Proveedores Normalizada'!T19=2),1,0))))</f>
        <v>0</v>
      </c>
      <c r="Y27" s="49">
        <f>IF(ISBLANK($C$29),0,IF(AND($C$29="BAJA", 'Hoja Proveedores Normalizada'!U19=0),1,IF(AND($C$29="NORMAL", 'Hoja Proveedores Normalizada'!U19=1),1,IF(AND($C$29="ALTA",'Hoja Proveedores Normalizada'!U19=2),1,0))))</f>
        <v>0</v>
      </c>
      <c r="Z27" s="47">
        <f t="shared" si="0"/>
        <v>3.5</v>
      </c>
    </row>
    <row r="28" spans="2:26" x14ac:dyDescent="0.25">
      <c r="B28" s="24" t="s">
        <v>79</v>
      </c>
      <c r="C28" s="25"/>
      <c r="E28" s="35" t="s">
        <v>30</v>
      </c>
      <c r="F28" s="30" t="s">
        <v>50</v>
      </c>
      <c r="G28" s="30">
        <f>IF(ISBLANK('Cálculo de Similitud'!$C$11),0,IF('Hoja Proveedores Normalizada'!C20&gt;'Cálculo de Similitud'!$C$11,MAX(0,1-(('Hoja Proveedores Normalizada'!C20-'Cálculo de Similitud'!$C$11)/'Cálculo de Similitud'!$C$11)),1))</f>
        <v>1</v>
      </c>
      <c r="H28" s="30">
        <f>IF(ISBLANK('Cálculo de Similitud'!$C$12),0,IF('Hoja Proveedores Normalizada'!D20&lt;'Cálculo de Similitud'!$C$12,MAX(0,1-(('Cálculo de Similitud'!$C$12-'Hoja Proveedores Normalizada'!D20)/'Cálculo de Similitud'!$C$12)),1))</f>
        <v>0.19999999999999996</v>
      </c>
      <c r="I28" s="30">
        <f>IF(ISBLANK('Cálculo de Similitud'!$C$13),0,IF('Hoja Proveedores Normalizada'!E20&lt;'Cálculo de Similitud'!$C$13,MAX(0,1-(('Cálculo de Similitud'!$C$13-'Hoja Proveedores Normalizada'!E20)/'Cálculo de Similitud'!$C$13)),1))</f>
        <v>0.6</v>
      </c>
      <c r="J28" s="30">
        <f>IF(ISBLANK($C$14),0,IF(AND($C$14="SÍ",'Hoja Proveedores Normalizada'!F20=1),1,IF(AND($C$14="NO",'Hoja Proveedores Normalizada'!F20=0),1,0)))</f>
        <v>1</v>
      </c>
      <c r="K28" s="30">
        <f>IF(ISBLANK($C$15),0,IF(AND($C$15="SÍ",'Hoja Proveedores Normalizada'!G20=1),1,IF(AND($C$15="NO",'Hoja Proveedores Normalizada'!G20=0),1,0)))</f>
        <v>0</v>
      </c>
      <c r="L28" s="30">
        <f>IF(ISBLANK($C$16),0,IF(AND($C$16="SÍ",'Hoja Proveedores Normalizada'!H20=1),1,IF(AND($C$16="NO",'Hoja Proveedores Normalizada'!H20=0),1,0)))</f>
        <v>0</v>
      </c>
      <c r="M28" s="30">
        <f>IF(ISBLANK($C$17),0,IF(AND($C$17="720p", OR('Hoja Proveedores Normalizada'!I20=0,'Hoja Proveedores Normalizada'!I20=1,'Hoja Proveedores Normalizada'!I20=2)),1,IF(AND($C$17="1080p", OR('Hoja Proveedores Normalizada'!I20=1,'Hoja Proveedores Normalizada'!I20=2)),1,IF(AND($C$17="4K",'Hoja Proveedores Normalizada'!I20=2),1,0))))</f>
        <v>0</v>
      </c>
      <c r="N28" s="30">
        <f>IF(ISBLANK('Cálculo de Similitud'!$C$18),0,IF('Hoja Proveedores Normalizada'!J20&lt;'Cálculo de Similitud'!$C$18,MAX(0,1-(('Cálculo de Similitud'!$C$18-'Hoja Proveedores Normalizada'!J20)/'Cálculo de Similitud'!$C$18)),1))</f>
        <v>0</v>
      </c>
      <c r="O28" s="30">
        <f>IF(ISBLANK($C$19),0,IF(AND($C$19="BAJA", OR('Hoja Proveedores Normalizada'!K20=0,'Hoja Proveedores Normalizada'!K20=1,'Hoja Proveedores Normalizada'!K20=2)),1,IF(AND($C$19="NORMAL", OR('Hoja Proveedores Normalizada'!K20=1,'Hoja Proveedores Normalizada'!K20=2)),1,IF(AND($C$19="ALTA",'Hoja Proveedores Normalizada'!K20=2),1,0))))</f>
        <v>0</v>
      </c>
      <c r="P28" s="30">
        <f>ROUND(IF(ISBLANK('Cálculo de Similitud'!$C$20),0,IF('Hoja Proveedores Normalizada'!L20&lt;'Cálculo de Similitud'!$C$20,MAX(0,1-(('Cálculo de Similitud'!$C$20-'Hoja Proveedores Normalizada'!L20)/'Cálculo de Similitud'!$C$20)),1)),2)</f>
        <v>0.6</v>
      </c>
      <c r="Q28" s="30">
        <f>IF(ISBLANK('Cálculo de Similitud'!$C$21),0,IF('Hoja Proveedores Normalizada'!M20&lt;'Cálculo de Similitud'!$C$21,MAX(0,1-(('Cálculo de Similitud'!$C$21-'Hoja Proveedores Normalizada'!M20)/'Cálculo de Similitud'!$C$21)),1))</f>
        <v>0</v>
      </c>
      <c r="R28" s="30">
        <f>IF(ISBLANK('Cálculo de Similitud'!$C$22),0,IF('Hoja Proveedores Normalizada'!N20&lt;'Cálculo de Similitud'!$C$22,MAX(0,1-(('Cálculo de Similitud'!$C$22-'Hoja Proveedores Normalizada'!N20)/'Cálculo de Similitud'!$C$22)),1))</f>
        <v>0</v>
      </c>
      <c r="S28" s="30">
        <f>IF(ISBLANK($C$22),0,IF(AND($C$23="SÍ",'Hoja Proveedores Normalizada'!O20=1),1,IF(AND($C$23="NO",'Hoja Proveedores Normalizada'!O20=0),1,0)))</f>
        <v>0</v>
      </c>
      <c r="T28" s="30">
        <f>IF(ISBLANK($C$24),0,IF(AND($C$24="SÍ",'Hoja Proveedores Normalizada'!P20=1),1,IF(AND($C$24="NO",'Hoja Proveedores Normalizada'!P20=0),1,0)))</f>
        <v>1</v>
      </c>
      <c r="U28" s="34">
        <f>IF(ISBLANK('Cálculo de Similitud'!$C$25),0,IF('Hoja Proveedores Normalizada'!Q20&lt;'Cálculo de Similitud'!$C$25,MAX(0,1-(('Cálculo de Similitud'!$C$25-'Hoja Proveedores Normalizada'!Q20)/'Cálculo de Similitud'!$C$25)),1))</f>
        <v>0</v>
      </c>
      <c r="V28" s="30">
        <f>IF(ISBLANK($C$26),0,IF(AND($C$26="Sólo Texto", 'Hoja Proveedores Normalizada'!R20=0),1,IF(AND($C$26="Texto y Audio", 'Hoja Proveedores Normalizada'!R20=1),1,0)))</f>
        <v>0</v>
      </c>
      <c r="W28" s="30">
        <f>IF(ISBLANK($C$27),0,IF(AND($C$27="SÍ",'Hoja Proveedores Normalizada'!S20=1),1,IF(AND($C$27="NO",'Hoja Proveedores Normalizada'!S20=0),1,0)))</f>
        <v>1</v>
      </c>
      <c r="X28" s="30">
        <f>IF(ISBLANK($C$28),0,IF(AND($C$28="BAJA", 'Hoja Proveedores Normalizada'!T20=0),1,IF(AND($C$28="NORMAL", 'Hoja Proveedores Normalizada'!T20=1),1,IF(AND($C$28="ALTA",'Hoja Proveedores Normalizada'!T20=2),1,0))))</f>
        <v>0</v>
      </c>
      <c r="Y28" s="49">
        <f>IF(ISBLANK($C$29),0,IF(AND($C$29="BAJA", 'Hoja Proveedores Normalizada'!U20=0),1,IF(AND($C$29="NORMAL", 'Hoja Proveedores Normalizada'!U20=1),1,IF(AND($C$29="ALTA",'Hoja Proveedores Normalizada'!U20=2),1,0))))</f>
        <v>0</v>
      </c>
      <c r="Z28" s="47">
        <f t="shared" si="0"/>
        <v>4.3</v>
      </c>
    </row>
    <row r="29" spans="2:26" x14ac:dyDescent="0.25">
      <c r="B29" s="26" t="s">
        <v>95</v>
      </c>
      <c r="C29" s="27"/>
      <c r="E29" s="35" t="s">
        <v>30</v>
      </c>
      <c r="F29" s="30" t="s">
        <v>51</v>
      </c>
      <c r="G29" s="30">
        <f>IF(ISBLANK('Cálculo de Similitud'!$C$11),0,IF('Hoja Proveedores Normalizada'!C21&gt;'Cálculo de Similitud'!$C$11,MAX(0,1-(('Hoja Proveedores Normalizada'!C21-'Cálculo de Similitud'!$C$11)/'Cálculo de Similitud'!$C$11)),1))</f>
        <v>0.61039999999999994</v>
      </c>
      <c r="H29" s="30">
        <f>IF(ISBLANK('Cálculo de Similitud'!$C$12),0,IF('Hoja Proveedores Normalizada'!D21&lt;'Cálculo de Similitud'!$C$12,MAX(0,1-(('Cálculo de Similitud'!$C$12-'Hoja Proveedores Normalizada'!D21)/'Cálculo de Similitud'!$C$12)),1))</f>
        <v>0.8</v>
      </c>
      <c r="I29" s="30">
        <f>IF(ISBLANK('Cálculo de Similitud'!$C$13),0,IF('Hoja Proveedores Normalizada'!E21&lt;'Cálculo de Similitud'!$C$13,MAX(0,1-(('Cálculo de Similitud'!$C$13-'Hoja Proveedores Normalizada'!E21)/'Cálculo de Similitud'!$C$13)),1))</f>
        <v>1</v>
      </c>
      <c r="J29" s="30">
        <f>IF(ISBLANK($C$14),0,IF(AND($C$14="SÍ",'Hoja Proveedores Normalizada'!F21=1),1,IF(AND($C$14="NO",'Hoja Proveedores Normalizada'!F21=0),1,0)))</f>
        <v>1</v>
      </c>
      <c r="K29" s="30">
        <f>IF(ISBLANK($C$15),0,IF(AND($C$15="SÍ",'Hoja Proveedores Normalizada'!G21=1),1,IF(AND($C$15="NO",'Hoja Proveedores Normalizada'!G21=0),1,0)))</f>
        <v>0</v>
      </c>
      <c r="L29" s="30">
        <f>IF(ISBLANK($C$16),0,IF(AND($C$16="SÍ",'Hoja Proveedores Normalizada'!H21=1),1,IF(AND($C$16="NO",'Hoja Proveedores Normalizada'!H21=0),1,0)))</f>
        <v>0</v>
      </c>
      <c r="M29" s="30">
        <f>IF(ISBLANK($C$17),0,IF(AND($C$17="720p", OR('Hoja Proveedores Normalizada'!I21=0,'Hoja Proveedores Normalizada'!I21=1,'Hoja Proveedores Normalizada'!I21=2)),1,IF(AND($C$17="1080p", OR('Hoja Proveedores Normalizada'!I21=1,'Hoja Proveedores Normalizada'!I21=2)),1,IF(AND($C$17="4K",'Hoja Proveedores Normalizada'!I21=2),1,0))))</f>
        <v>0</v>
      </c>
      <c r="N29" s="30">
        <f>IF(ISBLANK('Cálculo de Similitud'!$C$18),0,IF('Hoja Proveedores Normalizada'!J21&lt;'Cálculo de Similitud'!$C$18,MAX(0,1-(('Cálculo de Similitud'!$C$18-'Hoja Proveedores Normalizada'!J21)/'Cálculo de Similitud'!$C$18)),1))</f>
        <v>0</v>
      </c>
      <c r="O29" s="30">
        <f>IF(ISBLANK($C$19),0,IF(AND($C$19="BAJA", OR('Hoja Proveedores Normalizada'!K21=0,'Hoja Proveedores Normalizada'!K21=1,'Hoja Proveedores Normalizada'!K21=2)),1,IF(AND($C$19="NORMAL", OR('Hoja Proveedores Normalizada'!K21=1,'Hoja Proveedores Normalizada'!K21=2)),1,IF(AND($C$19="ALTA",'Hoja Proveedores Normalizada'!K21=2),1,0))))</f>
        <v>0</v>
      </c>
      <c r="P29" s="30">
        <f>ROUND(IF(ISBLANK('Cálculo de Similitud'!$C$20),0,IF('Hoja Proveedores Normalizada'!L21&lt;'Cálculo de Similitud'!$C$20,MAX(0,1-(('Cálculo de Similitud'!$C$20-'Hoja Proveedores Normalizada'!L21)/'Cálculo de Similitud'!$C$20)),1)),2)</f>
        <v>0.6</v>
      </c>
      <c r="Q29" s="30">
        <f>IF(ISBLANK('Cálculo de Similitud'!$C$21),0,IF('Hoja Proveedores Normalizada'!M21&lt;'Cálculo de Similitud'!$C$21,MAX(0,1-(('Cálculo de Similitud'!$C$21-'Hoja Proveedores Normalizada'!M21)/'Cálculo de Similitud'!$C$21)),1))</f>
        <v>0</v>
      </c>
      <c r="R29" s="30">
        <f>IF(ISBLANK('Cálculo de Similitud'!$C$22),0,IF('Hoja Proveedores Normalizada'!N21&lt;'Cálculo de Similitud'!$C$22,MAX(0,1-(('Cálculo de Similitud'!$C$22-'Hoja Proveedores Normalizada'!N21)/'Cálculo de Similitud'!$C$22)),1))</f>
        <v>0</v>
      </c>
      <c r="S29" s="30">
        <f>IF(ISBLANK($C$22),0,IF(AND($C$23="SÍ",'Hoja Proveedores Normalizada'!O21=1),1,IF(AND($C$23="NO",'Hoja Proveedores Normalizada'!O21=0),1,0)))</f>
        <v>0</v>
      </c>
      <c r="T29" s="30">
        <f>IF(ISBLANK($C$24),0,IF(AND($C$24="SÍ",'Hoja Proveedores Normalizada'!P21=1),1,IF(AND($C$24="NO",'Hoja Proveedores Normalizada'!P21=0),1,0)))</f>
        <v>1</v>
      </c>
      <c r="U29" s="34">
        <f>IF(ISBLANK('Cálculo de Similitud'!$C$25),0,IF('Hoja Proveedores Normalizada'!Q21&lt;'Cálculo de Similitud'!$C$25,MAX(0,1-(('Cálculo de Similitud'!$C$25-'Hoja Proveedores Normalizada'!Q21)/'Cálculo de Similitud'!$C$25)),1))</f>
        <v>0</v>
      </c>
      <c r="V29" s="30">
        <f>IF(ISBLANK($C$26),0,IF(AND($C$26="Sólo Texto", 'Hoja Proveedores Normalizada'!R21=0),1,IF(AND($C$26="Texto y Audio", 'Hoja Proveedores Normalizada'!R21=1),1,0)))</f>
        <v>0</v>
      </c>
      <c r="W29" s="30">
        <f>IF(ISBLANK($C$27),0,IF(AND($C$27="SÍ",'Hoja Proveedores Normalizada'!S21=1),1,IF(AND($C$27="NO",'Hoja Proveedores Normalizada'!S21=0),1,0)))</f>
        <v>1</v>
      </c>
      <c r="X29" s="30">
        <f>IF(ISBLANK($C$28),0,IF(AND($C$28="BAJA", 'Hoja Proveedores Normalizada'!T21=0),1,IF(AND($C$28="NORMAL", 'Hoja Proveedores Normalizada'!T21=1),1,IF(AND($C$28="ALTA",'Hoja Proveedores Normalizada'!T21=2),1,0))))</f>
        <v>0</v>
      </c>
      <c r="Y29" s="49">
        <f>IF(ISBLANK($C$29),0,IF(AND($C$29="BAJA", 'Hoja Proveedores Normalizada'!U21=0),1,IF(AND($C$29="NORMAL", 'Hoja Proveedores Normalizada'!U21=1),1,IF(AND($C$29="ALTA",'Hoja Proveedores Normalizada'!U21=2),1,0))))</f>
        <v>0</v>
      </c>
      <c r="Z29" s="47">
        <f t="shared" si="0"/>
        <v>4.41</v>
      </c>
    </row>
    <row r="30" spans="2:26" x14ac:dyDescent="0.25">
      <c r="E30" s="35" t="s">
        <v>30</v>
      </c>
      <c r="F30" s="30" t="s">
        <v>52</v>
      </c>
      <c r="G30" s="30">
        <f>IF(ISBLANK('Cálculo de Similitud'!$C$11),0,IF('Hoja Proveedores Normalizada'!C22&gt;'Cálculo de Similitud'!$C$11,MAX(0,1-(('Hoja Proveedores Normalizada'!C22-'Cálculo de Similitud'!$C$11)/'Cálculo de Similitud'!$C$11)),1))</f>
        <v>0</v>
      </c>
      <c r="H30" s="30">
        <f>IF(ISBLANK('Cálculo de Similitud'!$C$12),0,IF('Hoja Proveedores Normalizada'!D22&lt;'Cálculo de Similitud'!$C$12,MAX(0,1-(('Cálculo de Similitud'!$C$12-'Hoja Proveedores Normalizada'!D22)/'Cálculo de Similitud'!$C$12)),1))</f>
        <v>1</v>
      </c>
      <c r="I30" s="30">
        <f>IF(ISBLANK('Cálculo de Similitud'!$C$13),0,IF('Hoja Proveedores Normalizada'!E22&lt;'Cálculo de Similitud'!$C$13,MAX(0,1-(('Cálculo de Similitud'!$C$13-'Hoja Proveedores Normalizada'!E22)/'Cálculo de Similitud'!$C$13)),1))</f>
        <v>1</v>
      </c>
      <c r="J30" s="30">
        <f>IF(ISBLANK($C$14),0,IF(AND($C$14="SÍ",'Hoja Proveedores Normalizada'!F22=1),1,IF(AND($C$14="NO",'Hoja Proveedores Normalizada'!F22=0),1,0)))</f>
        <v>1</v>
      </c>
      <c r="K30" s="30">
        <f>IF(ISBLANK($C$15),0,IF(AND($C$15="SÍ",'Hoja Proveedores Normalizada'!G22=1),1,IF(AND($C$15="NO",'Hoja Proveedores Normalizada'!G22=0),1,0)))</f>
        <v>0</v>
      </c>
      <c r="L30" s="30">
        <f>IF(ISBLANK($C$16),0,IF(AND($C$16="SÍ",'Hoja Proveedores Normalizada'!H22=1),1,IF(AND($C$16="NO",'Hoja Proveedores Normalizada'!H22=0),1,0)))</f>
        <v>0</v>
      </c>
      <c r="M30" s="30">
        <f>IF(ISBLANK($C$17),0,IF(AND($C$17="720p", OR('Hoja Proveedores Normalizada'!I22=0,'Hoja Proveedores Normalizada'!I22=1,'Hoja Proveedores Normalizada'!I22=2)),1,IF(AND($C$17="1080p", OR('Hoja Proveedores Normalizada'!I22=1,'Hoja Proveedores Normalizada'!I22=2)),1,IF(AND($C$17="4K",'Hoja Proveedores Normalizada'!I22=2),1,0))))</f>
        <v>0</v>
      </c>
      <c r="N30" s="30">
        <f>IF(ISBLANK('Cálculo de Similitud'!$C$18),0,IF('Hoja Proveedores Normalizada'!J22&lt;'Cálculo de Similitud'!$C$18,MAX(0,1-(('Cálculo de Similitud'!$C$18-'Hoja Proveedores Normalizada'!J22)/'Cálculo de Similitud'!$C$18)),1))</f>
        <v>0</v>
      </c>
      <c r="O30" s="30">
        <f>IF(ISBLANK($C$19),0,IF(AND($C$19="BAJA", OR('Hoja Proveedores Normalizada'!K22=0,'Hoja Proveedores Normalizada'!K22=1,'Hoja Proveedores Normalizada'!K22=2)),1,IF(AND($C$19="NORMAL", OR('Hoja Proveedores Normalizada'!K22=1,'Hoja Proveedores Normalizada'!K22=2)),1,IF(AND($C$19="ALTA",'Hoja Proveedores Normalizada'!K22=2),1,0))))</f>
        <v>0</v>
      </c>
      <c r="P30" s="30">
        <f>ROUND(IF(ISBLANK('Cálculo de Similitud'!$C$20),0,IF('Hoja Proveedores Normalizada'!L22&lt;'Cálculo de Similitud'!$C$20,MAX(0,1-(('Cálculo de Similitud'!$C$20-'Hoja Proveedores Normalizada'!L22)/'Cálculo de Similitud'!$C$20)),1)),2)</f>
        <v>0.6</v>
      </c>
      <c r="Q30" s="30">
        <f>IF(ISBLANK('Cálculo de Similitud'!$C$21),0,IF('Hoja Proveedores Normalizada'!M22&lt;'Cálculo de Similitud'!$C$21,MAX(0,1-(('Cálculo de Similitud'!$C$21-'Hoja Proveedores Normalizada'!M22)/'Cálculo de Similitud'!$C$21)),1))</f>
        <v>0</v>
      </c>
      <c r="R30" s="30">
        <f>IF(ISBLANK('Cálculo de Similitud'!$C$22),0,IF('Hoja Proveedores Normalizada'!N22&lt;'Cálculo de Similitud'!$C$22,MAX(0,1-(('Cálculo de Similitud'!$C$22-'Hoja Proveedores Normalizada'!N22)/'Cálculo de Similitud'!$C$22)),1))</f>
        <v>0</v>
      </c>
      <c r="S30" s="30">
        <f>IF(ISBLANK($C$22),0,IF(AND($C$23="SÍ",'Hoja Proveedores Normalizada'!O22=1),1,IF(AND($C$23="NO",'Hoja Proveedores Normalizada'!O22=0),1,0)))</f>
        <v>0</v>
      </c>
      <c r="T30" s="30">
        <f>IF(ISBLANK($C$24),0,IF(AND($C$24="SÍ",'Hoja Proveedores Normalizada'!P22=1),1,IF(AND($C$24="NO",'Hoja Proveedores Normalizada'!P22=0),1,0)))</f>
        <v>1</v>
      </c>
      <c r="U30" s="34">
        <f>IF(ISBLANK('Cálculo de Similitud'!$C$25),0,IF('Hoja Proveedores Normalizada'!Q22&lt;'Cálculo de Similitud'!$C$25,MAX(0,1-(('Cálculo de Similitud'!$C$25-'Hoja Proveedores Normalizada'!Q22)/'Cálculo de Similitud'!$C$25)),1))</f>
        <v>0</v>
      </c>
      <c r="V30" s="30">
        <f>IF(ISBLANK($C$26),0,IF(AND($C$26="Sólo Texto", 'Hoja Proveedores Normalizada'!R22=0),1,IF(AND($C$26="Texto y Audio", 'Hoja Proveedores Normalizada'!R22=1),1,0)))</f>
        <v>0</v>
      </c>
      <c r="W30" s="30">
        <f>IF(ISBLANK($C$27),0,IF(AND($C$27="SÍ",'Hoja Proveedores Normalizada'!S22=1),1,IF(AND($C$27="NO",'Hoja Proveedores Normalizada'!S22=0),1,0)))</f>
        <v>1</v>
      </c>
      <c r="X30" s="30">
        <f>IF(ISBLANK($C$28),0,IF(AND($C$28="BAJA", 'Hoja Proveedores Normalizada'!T22=0),1,IF(AND($C$28="NORMAL", 'Hoja Proveedores Normalizada'!T22=1),1,IF(AND($C$28="ALTA",'Hoja Proveedores Normalizada'!T22=2),1,0))))</f>
        <v>0</v>
      </c>
      <c r="Y30" s="49">
        <f>IF(ISBLANK($C$29),0,IF(AND($C$29="BAJA", 'Hoja Proveedores Normalizada'!U22=0),1,IF(AND($C$29="NORMAL", 'Hoja Proveedores Normalizada'!U22=1),1,IF(AND($C$29="ALTA",'Hoja Proveedores Normalizada'!U22=2),1,0))))</f>
        <v>0</v>
      </c>
      <c r="Z30" s="47">
        <f t="shared" si="0"/>
        <v>3.9</v>
      </c>
    </row>
    <row r="31" spans="2:26" x14ac:dyDescent="0.25">
      <c r="B31" s="21" t="s">
        <v>81</v>
      </c>
      <c r="C31" s="21"/>
      <c r="E31" s="35" t="s">
        <v>31</v>
      </c>
      <c r="F31" s="30" t="s">
        <v>50</v>
      </c>
      <c r="G31" s="30">
        <f>IF(ISBLANK('Cálculo de Similitud'!$C$11),0,IF('Hoja Proveedores Normalizada'!C23&gt;'Cálculo de Similitud'!$C$11,MAX(0,1-(('Hoja Proveedores Normalizada'!C23-'Cálculo de Similitud'!$C$11)/'Cálculo de Similitud'!$C$11)),1))</f>
        <v>0.61460000000000004</v>
      </c>
      <c r="H31" s="30">
        <f>IF(ISBLANK('Cálculo de Similitud'!$C$12),0,IF('Hoja Proveedores Normalizada'!D23&lt;'Cálculo de Similitud'!$C$12,MAX(0,1-(('Cálculo de Similitud'!$C$12-'Hoja Proveedores Normalizada'!D23)/'Cálculo de Similitud'!$C$12)),1))</f>
        <v>1</v>
      </c>
      <c r="I31" s="30">
        <f>IF(ISBLANK('Cálculo de Similitud'!$C$13),0,IF('Hoja Proveedores Normalizada'!E23&lt;'Cálculo de Similitud'!$C$13,MAX(0,1-(('Cálculo de Similitud'!$C$13-'Hoja Proveedores Normalizada'!E23)/'Cálculo de Similitud'!$C$13)),1))</f>
        <v>0</v>
      </c>
      <c r="J31" s="30">
        <f>IF(ISBLANK($C$14),0,IF(AND($C$14="SÍ",'Hoja Proveedores Normalizada'!F23=1),1,IF(AND($C$14="NO",'Hoja Proveedores Normalizada'!F23=0),1,0)))</f>
        <v>0</v>
      </c>
      <c r="K31" s="30">
        <f>IF(ISBLANK($C$15),0,IF(AND($C$15="SÍ",'Hoja Proveedores Normalizada'!G23=1),1,IF(AND($C$15="NO",'Hoja Proveedores Normalizada'!G23=0),1,0)))</f>
        <v>0</v>
      </c>
      <c r="L31" s="30">
        <f>IF(ISBLANK($C$16),0,IF(AND($C$16="SÍ",'Hoja Proveedores Normalizada'!H23=1),1,IF(AND($C$16="NO",'Hoja Proveedores Normalizada'!H23=0),1,0)))</f>
        <v>0</v>
      </c>
      <c r="M31" s="30">
        <f>IF(ISBLANK($C$17),0,IF(AND($C$17="720p", OR('Hoja Proveedores Normalizada'!I23=0,'Hoja Proveedores Normalizada'!I23=1,'Hoja Proveedores Normalizada'!I23=2)),1,IF(AND($C$17="1080p", OR('Hoja Proveedores Normalizada'!I23=1,'Hoja Proveedores Normalizada'!I23=2)),1,IF(AND($C$17="4K",'Hoja Proveedores Normalizada'!I23=2),1,0))))</f>
        <v>0</v>
      </c>
      <c r="N31" s="30">
        <f>IF(ISBLANK('Cálculo de Similitud'!$C$18),0,IF('Hoja Proveedores Normalizada'!J23&lt;'Cálculo de Similitud'!$C$18,MAX(0,1-(('Cálculo de Similitud'!$C$18-'Hoja Proveedores Normalizada'!J23)/'Cálculo de Similitud'!$C$18)),1))</f>
        <v>0</v>
      </c>
      <c r="O31" s="30">
        <f>IF(ISBLANK($C$19),0,IF(AND($C$19="BAJA", OR('Hoja Proveedores Normalizada'!K23=0,'Hoja Proveedores Normalizada'!K23=1,'Hoja Proveedores Normalizada'!K23=2)),1,IF(AND($C$19="NORMAL", OR('Hoja Proveedores Normalizada'!K23=1,'Hoja Proveedores Normalizada'!K23=2)),1,IF(AND($C$19="ALTA",'Hoja Proveedores Normalizada'!K23=2),1,0))))</f>
        <v>0</v>
      </c>
      <c r="P31" s="30">
        <f>ROUND(IF(ISBLANK('Cálculo de Similitud'!$C$20),0,IF('Hoja Proveedores Normalizada'!L23&lt;'Cálculo de Similitud'!$C$20,MAX(0,1-(('Cálculo de Similitud'!$C$20-'Hoja Proveedores Normalizada'!L23)/'Cálculo de Similitud'!$C$20)),1)),2)</f>
        <v>0.5</v>
      </c>
      <c r="Q31" s="30">
        <f>IF(ISBLANK('Cálculo de Similitud'!$C$21),0,IF('Hoja Proveedores Normalizada'!M23&lt;'Cálculo de Similitud'!$C$21,MAX(0,1-(('Cálculo de Similitud'!$C$21-'Hoja Proveedores Normalizada'!M23)/'Cálculo de Similitud'!$C$21)),1))</f>
        <v>0</v>
      </c>
      <c r="R31" s="30">
        <f>IF(ISBLANK('Cálculo de Similitud'!$C$22),0,IF('Hoja Proveedores Normalizada'!N23&lt;'Cálculo de Similitud'!$C$22,MAX(0,1-(('Cálculo de Similitud'!$C$22-'Hoja Proveedores Normalizada'!N23)/'Cálculo de Similitud'!$C$22)),1))</f>
        <v>0</v>
      </c>
      <c r="S31" s="30">
        <f>IF(ISBLANK($C$22),0,IF(AND($C$23="SÍ",'Hoja Proveedores Normalizada'!O23=1),1,IF(AND($C$23="NO",'Hoja Proveedores Normalizada'!O23=0),1,0)))</f>
        <v>0</v>
      </c>
      <c r="T31" s="30">
        <f>IF(ISBLANK($C$24),0,IF(AND($C$24="SÍ",'Hoja Proveedores Normalizada'!P23=1),1,IF(AND($C$24="NO",'Hoja Proveedores Normalizada'!P23=0),1,0)))</f>
        <v>1</v>
      </c>
      <c r="U31" s="34">
        <f>IF(ISBLANK('Cálculo de Similitud'!$C$25),0,IF('Hoja Proveedores Normalizada'!Q23&lt;'Cálculo de Similitud'!$C$25,MAX(0,1-(('Cálculo de Similitud'!$C$25-'Hoja Proveedores Normalizada'!Q23)/'Cálculo de Similitud'!$C$25)),1))</f>
        <v>0</v>
      </c>
      <c r="V31" s="30">
        <f>IF(ISBLANK($C$26),0,IF(AND($C$26="Sólo Texto", 'Hoja Proveedores Normalizada'!R23=0),1,IF(AND($C$26="Texto y Audio", 'Hoja Proveedores Normalizada'!R23=1),1,0)))</f>
        <v>0</v>
      </c>
      <c r="W31" s="30">
        <f>IF(ISBLANK($C$27),0,IF(AND($C$27="SÍ",'Hoja Proveedores Normalizada'!S23=1),1,IF(AND($C$27="NO",'Hoja Proveedores Normalizada'!S23=0),1,0)))</f>
        <v>1</v>
      </c>
      <c r="X31" s="30">
        <f>IF(ISBLANK($C$28),0,IF(AND($C$28="BAJA", 'Hoja Proveedores Normalizada'!T23=0),1,IF(AND($C$28="NORMAL", 'Hoja Proveedores Normalizada'!T23=1),1,IF(AND($C$28="ALTA",'Hoja Proveedores Normalizada'!T23=2),1,0))))</f>
        <v>0</v>
      </c>
      <c r="Y31" s="49">
        <f>IF(ISBLANK($C$29),0,IF(AND($C$29="BAJA", 'Hoja Proveedores Normalizada'!U23=0),1,IF(AND($C$29="NORMAL", 'Hoja Proveedores Normalizada'!U23=1),1,IF(AND($C$29="ALTA",'Hoja Proveedores Normalizada'!U23=2),1,0))))</f>
        <v>0</v>
      </c>
      <c r="Z31" s="47">
        <f t="shared" si="0"/>
        <v>3.16</v>
      </c>
    </row>
    <row r="32" spans="2:26" x14ac:dyDescent="0.25">
      <c r="B32" t="s">
        <v>82</v>
      </c>
      <c r="C32" t="s">
        <v>83</v>
      </c>
      <c r="E32" s="35" t="s">
        <v>31</v>
      </c>
      <c r="F32" s="30" t="s">
        <v>53</v>
      </c>
      <c r="G32" s="30">
        <f>IF(ISBLANK('Cálculo de Similitud'!$C$11),0,IF('Hoja Proveedores Normalizada'!C24&gt;'Cálculo de Similitud'!$C$11,MAX(0,1-(('Hoja Proveedores Normalizada'!C24-'Cálculo de Similitud'!$C$11)/'Cálculo de Similitud'!$C$11)),1))</f>
        <v>0</v>
      </c>
      <c r="H32" s="30">
        <f>IF(ISBLANK('Cálculo de Similitud'!$C$12),0,IF('Hoja Proveedores Normalizada'!D24&lt;'Cálculo de Similitud'!$C$12,MAX(0,1-(('Cálculo de Similitud'!$C$12-'Hoja Proveedores Normalizada'!D24)/'Cálculo de Similitud'!$C$12)),1))</f>
        <v>1</v>
      </c>
      <c r="I32" s="30">
        <f>IF(ISBLANK('Cálculo de Similitud'!$C$13),0,IF('Hoja Proveedores Normalizada'!E24&lt;'Cálculo de Similitud'!$C$13,MAX(0,1-(('Cálculo de Similitud'!$C$13-'Hoja Proveedores Normalizada'!E24)/'Cálculo de Similitud'!$C$13)),1))</f>
        <v>0</v>
      </c>
      <c r="J32" s="30">
        <f>IF(ISBLANK($C$14),0,IF(AND($C$14="SÍ",'Hoja Proveedores Normalizada'!F24=1),1,IF(AND($C$14="NO",'Hoja Proveedores Normalizada'!F24=0),1,0)))</f>
        <v>0</v>
      </c>
      <c r="K32" s="30">
        <f>IF(ISBLANK($C$15),0,IF(AND($C$15="SÍ",'Hoja Proveedores Normalizada'!G24=1),1,IF(AND($C$15="NO",'Hoja Proveedores Normalizada'!G24=0),1,0)))</f>
        <v>0</v>
      </c>
      <c r="L32" s="30">
        <f>IF(ISBLANK($C$16),0,IF(AND($C$16="SÍ",'Hoja Proveedores Normalizada'!H24=1),1,IF(AND($C$16="NO",'Hoja Proveedores Normalizada'!H24=0),1,0)))</f>
        <v>0</v>
      </c>
      <c r="M32" s="30">
        <f>IF(ISBLANK($C$17),0,IF(AND($C$17="720p", OR('Hoja Proveedores Normalizada'!I24=0,'Hoja Proveedores Normalizada'!I24=1,'Hoja Proveedores Normalizada'!I24=2)),1,IF(AND($C$17="1080p", OR('Hoja Proveedores Normalizada'!I24=1,'Hoja Proveedores Normalizada'!I24=2)),1,IF(AND($C$17="4K",'Hoja Proveedores Normalizada'!I24=2),1,0))))</f>
        <v>0</v>
      </c>
      <c r="N32" s="30">
        <f>IF(ISBLANK('Cálculo de Similitud'!$C$18),0,IF('Hoja Proveedores Normalizada'!J24&lt;'Cálculo de Similitud'!$C$18,MAX(0,1-(('Cálculo de Similitud'!$C$18-'Hoja Proveedores Normalizada'!J24)/'Cálculo de Similitud'!$C$18)),1))</f>
        <v>0</v>
      </c>
      <c r="O32" s="30">
        <f>IF(ISBLANK($C$19),0,IF(AND($C$19="BAJA", OR('Hoja Proveedores Normalizada'!K24=0,'Hoja Proveedores Normalizada'!K24=1,'Hoja Proveedores Normalizada'!K24=2)),1,IF(AND($C$19="NORMAL", OR('Hoja Proveedores Normalizada'!K24=1,'Hoja Proveedores Normalizada'!K24=2)),1,IF(AND($C$19="ALTA",'Hoja Proveedores Normalizada'!K24=2),1,0))))</f>
        <v>0</v>
      </c>
      <c r="P32" s="30">
        <f>ROUND(IF(ISBLANK('Cálculo de Similitud'!$C$20),0,IF('Hoja Proveedores Normalizada'!L24&lt;'Cálculo de Similitud'!$C$20,MAX(0,1-(('Cálculo de Similitud'!$C$20-'Hoja Proveedores Normalizada'!L24)/'Cálculo de Similitud'!$C$20)),1)),2)</f>
        <v>0.5</v>
      </c>
      <c r="Q32" s="30">
        <f>IF(ISBLANK('Cálculo de Similitud'!$C$21),0,IF('Hoja Proveedores Normalizada'!M24&lt;'Cálculo de Similitud'!$C$21,MAX(0,1-(('Cálculo de Similitud'!$C$21-'Hoja Proveedores Normalizada'!M24)/'Cálculo de Similitud'!$C$21)),1))</f>
        <v>0</v>
      </c>
      <c r="R32" s="30">
        <f>IF(ISBLANK('Cálculo de Similitud'!$C$22),0,IF('Hoja Proveedores Normalizada'!N24&lt;'Cálculo de Similitud'!$C$22,MAX(0,1-(('Cálculo de Similitud'!$C$22-'Hoja Proveedores Normalizada'!N24)/'Cálculo de Similitud'!$C$22)),1))</f>
        <v>0</v>
      </c>
      <c r="S32" s="30">
        <f>IF(ISBLANK($C$22),0,IF(AND($C$23="SÍ",'Hoja Proveedores Normalizada'!O24=1),1,IF(AND($C$23="NO",'Hoja Proveedores Normalizada'!O24=0),1,0)))</f>
        <v>0</v>
      </c>
      <c r="T32" s="30">
        <f>IF(ISBLANK($C$24),0,IF(AND($C$24="SÍ",'Hoja Proveedores Normalizada'!P24=1),1,IF(AND($C$24="NO",'Hoja Proveedores Normalizada'!P24=0),1,0)))</f>
        <v>1</v>
      </c>
      <c r="U32" s="34">
        <f>IF(ISBLANK('Cálculo de Similitud'!$C$25),0,IF('Hoja Proveedores Normalizada'!Q24&lt;'Cálculo de Similitud'!$C$25,MAX(0,1-(('Cálculo de Similitud'!$C$25-'Hoja Proveedores Normalizada'!Q24)/'Cálculo de Similitud'!$C$25)),1))</f>
        <v>0</v>
      </c>
      <c r="V32" s="30">
        <f>IF(ISBLANK($C$26),0,IF(AND($C$26="Sólo Texto", 'Hoja Proveedores Normalizada'!R24=0),1,IF(AND($C$26="Texto y Audio", 'Hoja Proveedores Normalizada'!R24=1),1,0)))</f>
        <v>0</v>
      </c>
      <c r="W32" s="30">
        <f>IF(ISBLANK($C$27),0,IF(AND($C$27="SÍ",'Hoja Proveedores Normalizada'!S24=1),1,IF(AND($C$27="NO",'Hoja Proveedores Normalizada'!S24=0),1,0)))</f>
        <v>1</v>
      </c>
      <c r="X32" s="30">
        <f>IF(ISBLANK($C$28),0,IF(AND($C$28="BAJA", 'Hoja Proveedores Normalizada'!T24=0),1,IF(AND($C$28="NORMAL", 'Hoja Proveedores Normalizada'!T24=1),1,IF(AND($C$28="ALTA",'Hoja Proveedores Normalizada'!T24=2),1,0))))</f>
        <v>0</v>
      </c>
      <c r="Y32" s="49">
        <f>IF(ISBLANK($C$29),0,IF(AND($C$29="BAJA", 'Hoja Proveedores Normalizada'!U24=0),1,IF(AND($C$29="NORMAL", 'Hoja Proveedores Normalizada'!U24=1),1,IF(AND($C$29="ALTA",'Hoja Proveedores Normalizada'!U24=2),1,0))))</f>
        <v>0</v>
      </c>
      <c r="Z32" s="47">
        <f t="shared" si="0"/>
        <v>2.5499999999999998</v>
      </c>
    </row>
    <row r="33" spans="2:26" x14ac:dyDescent="0.25">
      <c r="B33" s="15" t="s">
        <v>84</v>
      </c>
      <c r="C33">
        <v>1</v>
      </c>
      <c r="E33" s="35" t="s">
        <v>32</v>
      </c>
      <c r="F33" s="30" t="s">
        <v>50</v>
      </c>
      <c r="G33" s="30">
        <f>IF(ISBLANK('Cálculo de Similitud'!$C$11),0,IF('Hoja Proveedores Normalizada'!C25&gt;'Cálculo de Similitud'!$C$11,MAX(0,1-(('Hoja Proveedores Normalizada'!C25-'Cálculo de Similitud'!$C$11)/'Cálculo de Similitud'!$C$11)),1))</f>
        <v>1</v>
      </c>
      <c r="H33" s="30">
        <f>IF(ISBLANK('Cálculo de Similitud'!$C$12),0,IF('Hoja Proveedores Normalizada'!D25&lt;'Cálculo de Similitud'!$C$12,MAX(0,1-(('Cálculo de Similitud'!$C$12-'Hoja Proveedores Normalizada'!D25)/'Cálculo de Similitud'!$C$12)),1))</f>
        <v>0.19999999999999996</v>
      </c>
      <c r="I33" s="30">
        <f>IF(ISBLANK('Cálculo de Similitud'!$C$13),0,IF('Hoja Proveedores Normalizada'!E25&lt;'Cálculo de Similitud'!$C$13,MAX(0,1-(('Cálculo de Similitud'!$C$13-'Hoja Proveedores Normalizada'!E25)/'Cálculo de Similitud'!$C$13)),1))</f>
        <v>0</v>
      </c>
      <c r="J33" s="30">
        <f>IF(ISBLANK($C$14),0,IF(AND($C$14="SÍ",'Hoja Proveedores Normalizada'!F25=1),1,IF(AND($C$14="NO",'Hoja Proveedores Normalizada'!F25=0),1,0)))</f>
        <v>0</v>
      </c>
      <c r="K33" s="30">
        <f>IF(ISBLANK($C$15),0,IF(AND($C$15="SÍ",'Hoja Proveedores Normalizada'!G25=1),1,IF(AND($C$15="NO",'Hoja Proveedores Normalizada'!G25=0),1,0)))</f>
        <v>0</v>
      </c>
      <c r="L33" s="30">
        <f>IF(ISBLANK($C$16),0,IF(AND($C$16="SÍ",'Hoja Proveedores Normalizada'!H25=1),1,IF(AND($C$16="NO",'Hoja Proveedores Normalizada'!H25=0),1,0)))</f>
        <v>0</v>
      </c>
      <c r="M33" s="30">
        <f>IF(ISBLANK($C$17),0,IF(AND($C$17="720p", OR('Hoja Proveedores Normalizada'!I25=0,'Hoja Proveedores Normalizada'!I25=1,'Hoja Proveedores Normalizada'!I25=2)),1,IF(AND($C$17="1080p", OR('Hoja Proveedores Normalizada'!I25=1,'Hoja Proveedores Normalizada'!I25=2)),1,IF(AND($C$17="4K",'Hoja Proveedores Normalizada'!I25=2),1,0))))</f>
        <v>0</v>
      </c>
      <c r="N33" s="30">
        <f>IF(ISBLANK('Cálculo de Similitud'!$C$18),0,IF('Hoja Proveedores Normalizada'!J25&lt;'Cálculo de Similitud'!$C$18,MAX(0,1-(('Cálculo de Similitud'!$C$18-'Hoja Proveedores Normalizada'!J25)/'Cálculo de Similitud'!$C$18)),1))</f>
        <v>0</v>
      </c>
      <c r="O33" s="30">
        <f>IF(ISBLANK($C$19),0,IF(AND($C$19="BAJA", OR('Hoja Proveedores Normalizada'!K25=0,'Hoja Proveedores Normalizada'!K25=1,'Hoja Proveedores Normalizada'!K25=2)),1,IF(AND($C$19="NORMAL", OR('Hoja Proveedores Normalizada'!K25=1,'Hoja Proveedores Normalizada'!K25=2)),1,IF(AND($C$19="ALTA",'Hoja Proveedores Normalizada'!K25=2),1,0))))</f>
        <v>0</v>
      </c>
      <c r="P33" s="30">
        <f>ROUND(IF(ISBLANK('Cálculo de Similitud'!$C$20),0,IF('Hoja Proveedores Normalizada'!L25&lt;'Cálculo de Similitud'!$C$20,MAX(0,1-(('Cálculo de Similitud'!$C$20-'Hoja Proveedores Normalizada'!L25)/'Cálculo de Similitud'!$C$20)),1)),2)</f>
        <v>0.6</v>
      </c>
      <c r="Q33" s="30">
        <f>IF(ISBLANK('Cálculo de Similitud'!$C$21),0,IF('Hoja Proveedores Normalizada'!M25&lt;'Cálculo de Similitud'!$C$21,MAX(0,1-(('Cálculo de Similitud'!$C$21-'Hoja Proveedores Normalizada'!M25)/'Cálculo de Similitud'!$C$21)),1))</f>
        <v>0</v>
      </c>
      <c r="R33" s="30">
        <f>IF(ISBLANK('Cálculo de Similitud'!$C$22),0,IF('Hoja Proveedores Normalizada'!N25&lt;'Cálculo de Similitud'!$C$22,MAX(0,1-(('Cálculo de Similitud'!$C$22-'Hoja Proveedores Normalizada'!N25)/'Cálculo de Similitud'!$C$22)),1))</f>
        <v>0</v>
      </c>
      <c r="S33" s="30">
        <f>IF(ISBLANK($C$22),0,IF(AND($C$23="SÍ",'Hoja Proveedores Normalizada'!O25=1),1,IF(AND($C$23="NO",'Hoja Proveedores Normalizada'!O25=0),1,0)))</f>
        <v>0</v>
      </c>
      <c r="T33" s="30">
        <f>IF(ISBLANK($C$24),0,IF(AND($C$24="SÍ",'Hoja Proveedores Normalizada'!P25=1),1,IF(AND($C$24="NO",'Hoja Proveedores Normalizada'!P25=0),1,0)))</f>
        <v>1</v>
      </c>
      <c r="U33" s="34">
        <f>IF(ISBLANK('Cálculo de Similitud'!$C$25),0,IF('Hoja Proveedores Normalizada'!Q25&lt;'Cálculo de Similitud'!$C$25,MAX(0,1-(('Cálculo de Similitud'!$C$25-'Hoja Proveedores Normalizada'!Q25)/'Cálculo de Similitud'!$C$25)),1))</f>
        <v>0</v>
      </c>
      <c r="V33" s="30">
        <f>IF(ISBLANK($C$26),0,IF(AND($C$26="Sólo Texto", 'Hoja Proveedores Normalizada'!R25=0),1,IF(AND($C$26="Texto y Audio", 'Hoja Proveedores Normalizada'!R25=1),1,0)))</f>
        <v>0</v>
      </c>
      <c r="W33" s="30">
        <f>IF(ISBLANK($C$27),0,IF(AND($C$27="SÍ",'Hoja Proveedores Normalizada'!S25=1),1,IF(AND($C$27="NO",'Hoja Proveedores Normalizada'!S25=0),1,0)))</f>
        <v>1</v>
      </c>
      <c r="X33" s="30">
        <f>IF(ISBLANK($C$28),0,IF(AND($C$28="BAJA", 'Hoja Proveedores Normalizada'!T25=0),1,IF(AND($C$28="NORMAL", 'Hoja Proveedores Normalizada'!T25=1),1,IF(AND($C$28="ALTA",'Hoja Proveedores Normalizada'!T25=2),1,0))))</f>
        <v>0</v>
      </c>
      <c r="Y33" s="49">
        <f>IF(ISBLANK($C$29),0,IF(AND($C$29="BAJA", 'Hoja Proveedores Normalizada'!U25=0),1,IF(AND($C$29="NORMAL", 'Hoja Proveedores Normalizada'!U25=1),1,IF(AND($C$29="ALTA",'Hoja Proveedores Normalizada'!U25=2),1,0))))</f>
        <v>0</v>
      </c>
      <c r="Z33" s="47">
        <f t="shared" si="0"/>
        <v>3.2</v>
      </c>
    </row>
    <row r="34" spans="2:26" x14ac:dyDescent="0.25">
      <c r="B34" s="16" t="s">
        <v>85</v>
      </c>
      <c r="C34">
        <v>0.8</v>
      </c>
      <c r="E34" s="35" t="s">
        <v>32</v>
      </c>
      <c r="F34" s="30" t="s">
        <v>54</v>
      </c>
      <c r="G34" s="30">
        <f>IF(ISBLANK('Cálculo de Similitud'!$C$11),0,IF('Hoja Proveedores Normalizada'!C26&gt;'Cálculo de Similitud'!$C$11,MAX(0,1-(('Hoja Proveedores Normalizada'!C26-'Cálculo de Similitud'!$C$11)/'Cálculo de Similitud'!$C$11)),1))</f>
        <v>0</v>
      </c>
      <c r="H34" s="30">
        <f>IF(ISBLANK('Cálculo de Similitud'!$C$12),0,IF('Hoja Proveedores Normalizada'!D26&lt;'Cálculo de Similitud'!$C$12,MAX(0,1-(('Cálculo de Similitud'!$C$12-'Hoja Proveedores Normalizada'!D26)/'Cálculo de Similitud'!$C$12)),1))</f>
        <v>1</v>
      </c>
      <c r="I34" s="30">
        <f>IF(ISBLANK('Cálculo de Similitud'!$C$13),0,IF('Hoja Proveedores Normalizada'!E26&lt;'Cálculo de Similitud'!$C$13,MAX(0,1-(('Cálculo de Similitud'!$C$13-'Hoja Proveedores Normalizada'!E26)/'Cálculo de Similitud'!$C$13)),1))</f>
        <v>0</v>
      </c>
      <c r="J34" s="30">
        <f>IF(ISBLANK($C$14),0,IF(AND($C$14="SÍ",'Hoja Proveedores Normalizada'!F26=1),1,IF(AND($C$14="NO",'Hoja Proveedores Normalizada'!F26=0),1,0)))</f>
        <v>0</v>
      </c>
      <c r="K34" s="30">
        <f>IF(ISBLANK($C$15),0,IF(AND($C$15="SÍ",'Hoja Proveedores Normalizada'!G26=1),1,IF(AND($C$15="NO",'Hoja Proveedores Normalizada'!G26=0),1,0)))</f>
        <v>0</v>
      </c>
      <c r="L34" s="30">
        <f>IF(ISBLANK($C$16),0,IF(AND($C$16="SÍ",'Hoja Proveedores Normalizada'!H26=1),1,IF(AND($C$16="NO",'Hoja Proveedores Normalizada'!H26=0),1,0)))</f>
        <v>0</v>
      </c>
      <c r="M34" s="30">
        <f>IF(ISBLANK($C$17),0,IF(AND($C$17="720p", OR('Hoja Proveedores Normalizada'!I26=0,'Hoja Proveedores Normalizada'!I26=1,'Hoja Proveedores Normalizada'!I26=2)),1,IF(AND($C$17="1080p", OR('Hoja Proveedores Normalizada'!I26=1,'Hoja Proveedores Normalizada'!I26=2)),1,IF(AND($C$17="4K",'Hoja Proveedores Normalizada'!I26=2),1,0))))</f>
        <v>0</v>
      </c>
      <c r="N34" s="30">
        <f>IF(ISBLANK('Cálculo de Similitud'!$C$18),0,IF('Hoja Proveedores Normalizada'!J26&lt;'Cálculo de Similitud'!$C$18,MAX(0,1-(('Cálculo de Similitud'!$C$18-'Hoja Proveedores Normalizada'!J26)/'Cálculo de Similitud'!$C$18)),1))</f>
        <v>0</v>
      </c>
      <c r="O34" s="30">
        <f>IF(ISBLANK($C$19),0,IF(AND($C$19="BAJA", OR('Hoja Proveedores Normalizada'!K26=0,'Hoja Proveedores Normalizada'!K26=1,'Hoja Proveedores Normalizada'!K26=2)),1,IF(AND($C$19="NORMAL", OR('Hoja Proveedores Normalizada'!K26=1,'Hoja Proveedores Normalizada'!K26=2)),1,IF(AND($C$19="ALTA",'Hoja Proveedores Normalizada'!K26=2),1,0))))</f>
        <v>0</v>
      </c>
      <c r="P34" s="30">
        <f>ROUND(IF(ISBLANK('Cálculo de Similitud'!$C$20),0,IF('Hoja Proveedores Normalizada'!L26&lt;'Cálculo de Similitud'!$C$20,MAX(0,1-(('Cálculo de Similitud'!$C$20-'Hoja Proveedores Normalizada'!L26)/'Cálculo de Similitud'!$C$20)),1)),2)</f>
        <v>0.6</v>
      </c>
      <c r="Q34" s="30">
        <f>IF(ISBLANK('Cálculo de Similitud'!$C$21),0,IF('Hoja Proveedores Normalizada'!M26&lt;'Cálculo de Similitud'!$C$21,MAX(0,1-(('Cálculo de Similitud'!$C$21-'Hoja Proveedores Normalizada'!M26)/'Cálculo de Similitud'!$C$21)),1))</f>
        <v>0</v>
      </c>
      <c r="R34" s="30">
        <f>IF(ISBLANK('Cálculo de Similitud'!$C$22),0,IF('Hoja Proveedores Normalizada'!N26&lt;'Cálculo de Similitud'!$C$22,MAX(0,1-(('Cálculo de Similitud'!$C$22-'Hoja Proveedores Normalizada'!N26)/'Cálculo de Similitud'!$C$22)),1))</f>
        <v>0</v>
      </c>
      <c r="S34" s="30">
        <f>IF(ISBLANK($C$22),0,IF(AND($C$23="SÍ",'Hoja Proveedores Normalizada'!O26=1),1,IF(AND($C$23="NO",'Hoja Proveedores Normalizada'!O26=0),1,0)))</f>
        <v>0</v>
      </c>
      <c r="T34" s="30">
        <f>IF(ISBLANK($C$24),0,IF(AND($C$24="SÍ",'Hoja Proveedores Normalizada'!P26=1),1,IF(AND($C$24="NO",'Hoja Proveedores Normalizada'!P26=0),1,0)))</f>
        <v>1</v>
      </c>
      <c r="U34" s="34">
        <f>IF(ISBLANK('Cálculo de Similitud'!$C$25),0,IF('Hoja Proveedores Normalizada'!Q26&lt;'Cálculo de Similitud'!$C$25,MAX(0,1-(('Cálculo de Similitud'!$C$25-'Hoja Proveedores Normalizada'!Q26)/'Cálculo de Similitud'!$C$25)),1))</f>
        <v>0</v>
      </c>
      <c r="V34" s="30">
        <f>IF(ISBLANK($C$26),0,IF(AND($C$26="Sólo Texto", 'Hoja Proveedores Normalizada'!R26=0),1,IF(AND($C$26="Texto y Audio", 'Hoja Proveedores Normalizada'!R26=1),1,0)))</f>
        <v>0</v>
      </c>
      <c r="W34" s="30">
        <f>IF(ISBLANK($C$27),0,IF(AND($C$27="SÍ",'Hoja Proveedores Normalizada'!S26=1),1,IF(AND($C$27="NO",'Hoja Proveedores Normalizada'!S26=0),1,0)))</f>
        <v>1</v>
      </c>
      <c r="X34" s="30">
        <f>IF(ISBLANK($C$28),0,IF(AND($C$28="BAJA", 'Hoja Proveedores Normalizada'!T26=0),1,IF(AND($C$28="NORMAL", 'Hoja Proveedores Normalizada'!T26=1),1,IF(AND($C$28="ALTA",'Hoja Proveedores Normalizada'!T26=2),1,0))))</f>
        <v>0</v>
      </c>
      <c r="Y34" s="49">
        <f>IF(ISBLANK($C$29),0,IF(AND($C$29="BAJA", 'Hoja Proveedores Normalizada'!U26=0),1,IF(AND($C$29="NORMAL", 'Hoja Proveedores Normalizada'!U26=1),1,IF(AND($C$29="ALTA",'Hoja Proveedores Normalizada'!U26=2),1,0))))</f>
        <v>0</v>
      </c>
      <c r="Z34" s="47">
        <f t="shared" si="0"/>
        <v>2.6</v>
      </c>
    </row>
    <row r="35" spans="2:26" ht="15.75" thickBot="1" x14ac:dyDescent="0.3">
      <c r="B35" s="17" t="s">
        <v>86</v>
      </c>
      <c r="C35">
        <v>0.5</v>
      </c>
      <c r="E35" s="36" t="s">
        <v>33</v>
      </c>
      <c r="F35" s="37" t="s">
        <v>50</v>
      </c>
      <c r="G35" s="30">
        <f>IF(ISBLANK('Cálculo de Similitud'!$C$11),0,IF('Hoja Proveedores Normalizada'!C27&gt;'Cálculo de Similitud'!$C$11,MAX(0,1-(('Hoja Proveedores Normalizada'!C27-'Cálculo de Similitud'!$C$11)/'Cálculo de Similitud'!$C$11)),1))</f>
        <v>1</v>
      </c>
      <c r="H35" s="30">
        <f>IF(ISBLANK('Cálculo de Similitud'!$C$12),0,IF('Hoja Proveedores Normalizada'!D27&lt;'Cálculo de Similitud'!$C$12,MAX(0,1-(('Cálculo de Similitud'!$C$12-'Hoja Proveedores Normalizada'!D27)/'Cálculo de Similitud'!$C$12)),1))</f>
        <v>0.4</v>
      </c>
      <c r="I35" s="30">
        <f>IF(ISBLANK('Cálculo de Similitud'!$C$13),0,IF('Hoja Proveedores Normalizada'!E27&lt;'Cálculo de Similitud'!$C$13,MAX(0,1-(('Cálculo de Similitud'!$C$13-'Hoja Proveedores Normalizada'!E27)/'Cálculo de Similitud'!$C$13)),1))</f>
        <v>0</v>
      </c>
      <c r="J35" s="30">
        <f>IF(ISBLANK($C$14),0,IF(AND($C$14="SÍ",'Hoja Proveedores Normalizada'!F27=1),1,IF(AND($C$14="NO",'Hoja Proveedores Normalizada'!F27=0),1,0)))</f>
        <v>0</v>
      </c>
      <c r="K35" s="30">
        <f>IF(ISBLANK($C$15),0,IF(AND($C$15="SÍ",'Hoja Proveedores Normalizada'!G27=1),1,IF(AND($C$15="NO",'Hoja Proveedores Normalizada'!G27=0),1,0)))</f>
        <v>0</v>
      </c>
      <c r="L35" s="30">
        <f>IF(ISBLANK($C$16),0,IF(AND($C$16="SÍ",'Hoja Proveedores Normalizada'!H27=1),1,IF(AND($C$16="NO",'Hoja Proveedores Normalizada'!H27=0),1,0)))</f>
        <v>0</v>
      </c>
      <c r="M35" s="30">
        <f>IF(ISBLANK($C$17),0,IF(AND($C$17="720p", OR('Hoja Proveedores Normalizada'!I27=0,'Hoja Proveedores Normalizada'!I27=1,'Hoja Proveedores Normalizada'!I27=2)),1,IF(AND($C$17="1080p", OR('Hoja Proveedores Normalizada'!I27=1,'Hoja Proveedores Normalizada'!I27=2)),1,IF(AND($C$17="4K",'Hoja Proveedores Normalizada'!I27=2),1,0))))</f>
        <v>0</v>
      </c>
      <c r="N35" s="30">
        <f>IF(ISBLANK('Cálculo de Similitud'!$C$18),0,IF('Hoja Proveedores Normalizada'!J27&lt;'Cálculo de Similitud'!$C$18,MAX(0,1-(('Cálculo de Similitud'!$C$18-'Hoja Proveedores Normalizada'!J27)/'Cálculo de Similitud'!$C$18)),1))</f>
        <v>0</v>
      </c>
      <c r="O35" s="30">
        <f>IF(ISBLANK($C$19),0,IF(AND($C$19="BAJA", OR('Hoja Proveedores Normalizada'!K27=0,'Hoja Proveedores Normalizada'!K27=1,'Hoja Proveedores Normalizada'!K27=2)),1,IF(AND($C$19="NORMAL", OR('Hoja Proveedores Normalizada'!K27=1,'Hoja Proveedores Normalizada'!K27=2)),1,IF(AND($C$19="ALTA",'Hoja Proveedores Normalizada'!K27=2),1,0))))</f>
        <v>0</v>
      </c>
      <c r="P35" s="30">
        <f>ROUND(IF(ISBLANK('Cálculo de Similitud'!$C$20),0,IF('Hoja Proveedores Normalizada'!L27&lt;'Cálculo de Similitud'!$C$20,MAX(0,1-(('Cálculo de Similitud'!$C$20-'Hoja Proveedores Normalizada'!L27)/'Cálculo de Similitud'!$C$20)),1)),2)</f>
        <v>1</v>
      </c>
      <c r="Q35" s="30">
        <f>IF(ISBLANK('Cálculo de Similitud'!$C$21),0,IF('Hoja Proveedores Normalizada'!M27&lt;'Cálculo de Similitud'!$C$21,MAX(0,1-(('Cálculo de Similitud'!$C$21-'Hoja Proveedores Normalizada'!M27)/'Cálculo de Similitud'!$C$21)),1))</f>
        <v>0</v>
      </c>
      <c r="R35" s="30">
        <f>IF(ISBLANK('Cálculo de Similitud'!$C$22),0,IF('Hoja Proveedores Normalizada'!N27&lt;'Cálculo de Similitud'!$C$22,MAX(0,1-(('Cálculo de Similitud'!$C$22-'Hoja Proveedores Normalizada'!N27)/'Cálculo de Similitud'!$C$22)),1))</f>
        <v>0</v>
      </c>
      <c r="S35" s="30">
        <f>IF(ISBLANK($C$22),0,IF(AND($C$23="SÍ",'Hoja Proveedores Normalizada'!O27=1),1,IF(AND($C$23="NO",'Hoja Proveedores Normalizada'!O27=0),1,0)))</f>
        <v>0</v>
      </c>
      <c r="T35" s="30">
        <f>IF(ISBLANK($C$24),0,IF(AND($C$24="SÍ",'Hoja Proveedores Normalizada'!P27=1),1,IF(AND($C$24="NO",'Hoja Proveedores Normalizada'!P27=0),1,0)))</f>
        <v>0</v>
      </c>
      <c r="U35" s="34">
        <f>IF(ISBLANK('Cálculo de Similitud'!$C$25),0,IF('Hoja Proveedores Normalizada'!Q27&lt;'Cálculo de Similitud'!$C$25,MAX(0,1-(('Cálculo de Similitud'!$C$25-'Hoja Proveedores Normalizada'!Q27)/'Cálculo de Similitud'!$C$25)),1))</f>
        <v>0</v>
      </c>
      <c r="V35" s="30">
        <f>IF(ISBLANK($C$26),0,IF(AND($C$26="Sólo Texto", 'Hoja Proveedores Normalizada'!R27=0),1,IF(AND($C$26="Texto y Audio", 'Hoja Proveedores Normalizada'!R27=1),1,0)))</f>
        <v>0</v>
      </c>
      <c r="W35" s="30">
        <f>IF(ISBLANK($C$27),0,IF(AND($C$27="SÍ",'Hoja Proveedores Normalizada'!S27=1),1,IF(AND($C$27="NO",'Hoja Proveedores Normalizada'!S27=0),1,0)))</f>
        <v>1</v>
      </c>
      <c r="X35" s="30">
        <f>IF(ISBLANK($C$28),0,IF(AND($C$28="BAJA", 'Hoja Proveedores Normalizada'!T27=0),1,IF(AND($C$28="NORMAL", 'Hoja Proveedores Normalizada'!T27=1),1,IF(AND($C$28="ALTA",'Hoja Proveedores Normalizada'!T27=2),1,0))))</f>
        <v>0</v>
      </c>
      <c r="Y35" s="49">
        <f>IF(ISBLANK($C$29),0,IF(AND($C$29="BAJA", 'Hoja Proveedores Normalizada'!U27=0),1,IF(AND($C$29="NORMAL", 'Hoja Proveedores Normalizada'!U27=1),1,IF(AND($C$29="ALTA",'Hoja Proveedores Normalizada'!U27=2),1,0))))</f>
        <v>0</v>
      </c>
      <c r="Z35" s="48">
        <f t="shared" si="0"/>
        <v>2.7</v>
      </c>
    </row>
    <row r="36" spans="2:26" ht="45.75" thickBot="1" x14ac:dyDescent="0.3">
      <c r="B36" s="19" t="s">
        <v>87</v>
      </c>
      <c r="C36">
        <v>0.3</v>
      </c>
      <c r="E36" s="38"/>
      <c r="F36" s="51" t="s">
        <v>80</v>
      </c>
      <c r="G36" s="53" t="s">
        <v>84</v>
      </c>
      <c r="H36" s="40" t="s">
        <v>86</v>
      </c>
      <c r="I36" s="40" t="s">
        <v>86</v>
      </c>
      <c r="J36" s="41" t="s">
        <v>85</v>
      </c>
      <c r="K36" s="43" t="s">
        <v>89</v>
      </c>
      <c r="L36" s="40" t="s">
        <v>86</v>
      </c>
      <c r="M36" s="40" t="s">
        <v>86</v>
      </c>
      <c r="N36" s="43" t="s">
        <v>89</v>
      </c>
      <c r="O36" s="40" t="s">
        <v>86</v>
      </c>
      <c r="P36" s="40" t="s">
        <v>86</v>
      </c>
      <c r="Q36" s="44" t="s">
        <v>88</v>
      </c>
      <c r="R36" s="43" t="s">
        <v>89</v>
      </c>
      <c r="S36" s="45" t="s">
        <v>87</v>
      </c>
      <c r="T36" s="41" t="s">
        <v>85</v>
      </c>
      <c r="U36" s="43" t="s">
        <v>89</v>
      </c>
      <c r="V36" s="43" t="s">
        <v>89</v>
      </c>
      <c r="W36" s="39" t="s">
        <v>84</v>
      </c>
      <c r="X36" s="41" t="s">
        <v>85</v>
      </c>
      <c r="Y36" s="43" t="s">
        <v>89</v>
      </c>
      <c r="Z36" s="38"/>
    </row>
    <row r="37" spans="2:26" x14ac:dyDescent="0.25">
      <c r="B37" s="18" t="s">
        <v>88</v>
      </c>
      <c r="C37">
        <v>0.2</v>
      </c>
      <c r="F37" s="52"/>
      <c r="G37" s="54">
        <f>VLOOKUP(G$36,$B$33:$C$38,2,FALSE)</f>
        <v>1</v>
      </c>
      <c r="H37" s="54">
        <f t="shared" ref="H37:Y37" si="1">VLOOKUP(H$36,$B$33:$C$38,2,FALSE)</f>
        <v>0.5</v>
      </c>
      <c r="I37" s="54">
        <f t="shared" si="1"/>
        <v>0.5</v>
      </c>
      <c r="J37" s="54">
        <f t="shared" si="1"/>
        <v>0.8</v>
      </c>
      <c r="K37" s="54">
        <f t="shared" si="1"/>
        <v>0.1</v>
      </c>
      <c r="L37" s="54">
        <f t="shared" si="1"/>
        <v>0.5</v>
      </c>
      <c r="M37" s="54">
        <f t="shared" si="1"/>
        <v>0.5</v>
      </c>
      <c r="N37" s="54">
        <f t="shared" si="1"/>
        <v>0.1</v>
      </c>
      <c r="O37" s="54">
        <f t="shared" si="1"/>
        <v>0.5</v>
      </c>
      <c r="P37" s="54">
        <f t="shared" si="1"/>
        <v>0.5</v>
      </c>
      <c r="Q37" s="54">
        <f t="shared" si="1"/>
        <v>0.2</v>
      </c>
      <c r="R37" s="54">
        <f t="shared" si="1"/>
        <v>0.1</v>
      </c>
      <c r="S37" s="54">
        <f t="shared" si="1"/>
        <v>0.3</v>
      </c>
      <c r="T37" s="54">
        <f t="shared" si="1"/>
        <v>0.8</v>
      </c>
      <c r="U37" s="54">
        <f t="shared" si="1"/>
        <v>0.1</v>
      </c>
      <c r="V37" s="54">
        <f t="shared" si="1"/>
        <v>0.1</v>
      </c>
      <c r="W37" s="54">
        <f t="shared" si="1"/>
        <v>1</v>
      </c>
      <c r="X37" s="54">
        <f t="shared" si="1"/>
        <v>0.8</v>
      </c>
      <c r="Y37" s="54">
        <f t="shared" si="1"/>
        <v>0.1</v>
      </c>
    </row>
    <row r="38" spans="2:26" x14ac:dyDescent="0.25">
      <c r="B38" s="20" t="s">
        <v>89</v>
      </c>
      <c r="C38">
        <v>0.1</v>
      </c>
    </row>
  </sheetData>
  <mergeCells count="3">
    <mergeCell ref="B3:E3"/>
    <mergeCell ref="B31:C31"/>
    <mergeCell ref="F36:F37"/>
  </mergeCells>
  <conditionalFormatting sqref="Z10:Z35">
    <cfRule type="expression" dxfId="0" priority="1">
      <formula>Z10=MAX($Z$10:$Z$35)</formula>
    </cfRule>
  </conditionalFormatting>
  <dataValidations disablePrompts="1" count="4">
    <dataValidation type="list" allowBlank="1" showInputMessage="1" showErrorMessage="1" sqref="C14:C16 C23:C24 C27" xr:uid="{71B22F86-4DBD-4325-A82A-DA270D11985E}">
      <formula1>$B$5:$B$7</formula1>
    </dataValidation>
    <dataValidation type="list" allowBlank="1" showInputMessage="1" showErrorMessage="1" sqref="C17" xr:uid="{5BB6EDC0-CA1E-4480-91C5-2A809B4E279E}">
      <formula1>$D$5:$D$8</formula1>
    </dataValidation>
    <dataValidation type="list" allowBlank="1" showInputMessage="1" showErrorMessage="1" sqref="C26" xr:uid="{5AB2C6EE-ABF8-4B0C-BBC3-34A951A88181}">
      <formula1>$E$5:$E$7</formula1>
    </dataValidation>
    <dataValidation type="list" allowBlank="1" showInputMessage="1" showErrorMessage="1" sqref="C19 C28:C29" xr:uid="{C041D3BF-CCDF-4776-A68B-62655D76A949}">
      <formula1>$C$5:$C$8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Proveedores Normalizada</vt:lpstr>
      <vt:lpstr>Cálculo de Similitud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Carlos León Rivera</cp:lastModifiedBy>
  <dcterms:created xsi:type="dcterms:W3CDTF">2025-04-30T15:58:19Z</dcterms:created>
  <dcterms:modified xsi:type="dcterms:W3CDTF">2025-05-16T16:13:59Z</dcterms:modified>
</cp:coreProperties>
</file>