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7.xml" ContentType="application/vnd.openxmlformats-officedocument.drawing+xml"/>
  <Override PartName="/xl/charts/chart4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5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5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8.xml" ContentType="application/vnd.openxmlformats-officedocument.drawing+xml"/>
  <Override PartName="/xl/charts/chart5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6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6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6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6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9.xml" ContentType="application/vnd.openxmlformats-officedocument.drawing+xml"/>
  <Override PartName="/xl/charts/chart6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7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7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7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7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7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10.xml" ContentType="application/vnd.openxmlformats-officedocument.drawing+xml"/>
  <Override PartName="/xl/charts/chart8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8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8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8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8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85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1.xml" ContentType="application/vnd.openxmlformats-officedocument.drawing+xml"/>
  <Override PartName="/xl/charts/chart9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9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9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9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9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9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konglobal.sharepoint.com/sites/Teams_0004145/Shared Documents/a22.Wind Star_G06(フィルム)/11_計測/"/>
    </mc:Choice>
  </mc:AlternateContent>
  <xr:revisionPtr revIDLastSave="2427" documentId="8_{CEDB4F77-8E52-4F5F-ADA7-FC6184FAD74D}" xr6:coauthVersionLast="47" xr6:coauthVersionMax="47" xr10:uidLastSave="{33573B0A-D38C-48C0-B02D-64FC69DBE15E}"/>
  <bookViews>
    <workbookView xWindow="-120" yWindow="-120" windowWidth="29040" windowHeight="17520" activeTab="6" xr2:uid="{8DB27157-6E9F-4652-B559-5DCFA876F0FF}"/>
  </bookViews>
  <sheets>
    <sheet name="効果倍率" sheetId="34" r:id="rId1"/>
    <sheet name="レシピの特性" sheetId="33" r:id="rId2"/>
    <sheet name="template" sheetId="15" r:id="rId3"/>
    <sheet name="75umP" sheetId="16" r:id="rId4"/>
    <sheet name="85umP" sheetId="43" r:id="rId5"/>
    <sheet name="100umP" sheetId="44" r:id="rId6"/>
    <sheet name="120umP" sheetId="45" r:id="rId7"/>
    <sheet name="140umP" sheetId="46" r:id="rId8"/>
    <sheet name="165umP" sheetId="47" r:id="rId9"/>
    <sheet name="200umP" sheetId="48" r:id="rId10"/>
    <sheet name="240umP" sheetId="49" r:id="rId11"/>
    <sheet name="280umP" sheetId="50" r:id="rId12"/>
  </sheets>
  <externalReferences>
    <externalReference r:id="rId1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2" i="50" l="1"/>
  <c r="K72" i="50"/>
  <c r="H72" i="50"/>
  <c r="E72" i="50"/>
  <c r="B72" i="50"/>
  <c r="N71" i="50"/>
  <c r="K71" i="50"/>
  <c r="H71" i="50"/>
  <c r="E71" i="50"/>
  <c r="B71" i="50"/>
  <c r="N70" i="50"/>
  <c r="K70" i="50"/>
  <c r="I70" i="50"/>
  <c r="H70" i="50"/>
  <c r="E70" i="50"/>
  <c r="B70" i="50"/>
  <c r="N69" i="50"/>
  <c r="L69" i="50"/>
  <c r="K69" i="50"/>
  <c r="H69" i="50"/>
  <c r="E69" i="50"/>
  <c r="B69" i="50"/>
  <c r="N68" i="50"/>
  <c r="K68" i="50"/>
  <c r="H68" i="50"/>
  <c r="E68" i="50"/>
  <c r="B68" i="50"/>
  <c r="N67" i="50"/>
  <c r="K67" i="50"/>
  <c r="H67" i="50"/>
  <c r="E67" i="50"/>
  <c r="C67" i="50"/>
  <c r="B67" i="50"/>
  <c r="N66" i="50"/>
  <c r="K66" i="50"/>
  <c r="H66" i="50"/>
  <c r="E66" i="50"/>
  <c r="B66" i="50"/>
  <c r="N65" i="50"/>
  <c r="K65" i="50"/>
  <c r="H65" i="50"/>
  <c r="E65" i="50"/>
  <c r="B65" i="50"/>
  <c r="N64" i="50"/>
  <c r="K64" i="50"/>
  <c r="H64" i="50"/>
  <c r="E64" i="50"/>
  <c r="B64" i="50"/>
  <c r="N63" i="50"/>
  <c r="K63" i="50"/>
  <c r="H63" i="50"/>
  <c r="E63" i="50"/>
  <c r="C63" i="50"/>
  <c r="B63" i="50"/>
  <c r="N61" i="50"/>
  <c r="K61" i="50"/>
  <c r="H61" i="50"/>
  <c r="E61" i="50"/>
  <c r="B61" i="50"/>
  <c r="F29" i="50"/>
  <c r="O72" i="50" s="1"/>
  <c r="E29" i="50"/>
  <c r="D29" i="50"/>
  <c r="I72" i="50" s="1"/>
  <c r="C29" i="50"/>
  <c r="F72" i="50" s="1"/>
  <c r="B29" i="50"/>
  <c r="C72" i="50" s="1"/>
  <c r="F28" i="50"/>
  <c r="O71" i="50" s="1"/>
  <c r="E28" i="50"/>
  <c r="L71" i="50" s="1"/>
  <c r="D28" i="50"/>
  <c r="I71" i="50" s="1"/>
  <c r="C28" i="50"/>
  <c r="F71" i="50" s="1"/>
  <c r="B28" i="50"/>
  <c r="C71" i="50" s="1"/>
  <c r="F27" i="50"/>
  <c r="O70" i="50" s="1"/>
  <c r="E27" i="50"/>
  <c r="L70" i="50" s="1"/>
  <c r="D27" i="50"/>
  <c r="C27" i="50"/>
  <c r="F70" i="50" s="1"/>
  <c r="B27" i="50"/>
  <c r="C70" i="50" s="1"/>
  <c r="F26" i="50"/>
  <c r="O69" i="50" s="1"/>
  <c r="E26" i="50"/>
  <c r="D26" i="50"/>
  <c r="I69" i="50" s="1"/>
  <c r="C26" i="50"/>
  <c r="F69" i="50" s="1"/>
  <c r="B26" i="50"/>
  <c r="C69" i="50" s="1"/>
  <c r="F25" i="50"/>
  <c r="O68" i="50" s="1"/>
  <c r="E25" i="50"/>
  <c r="L68" i="50" s="1"/>
  <c r="D25" i="50"/>
  <c r="I68" i="50" s="1"/>
  <c r="C25" i="50"/>
  <c r="F68" i="50" s="1"/>
  <c r="B25" i="50"/>
  <c r="C68" i="50" s="1"/>
  <c r="F24" i="50"/>
  <c r="O67" i="50" s="1"/>
  <c r="E24" i="50"/>
  <c r="L67" i="50" s="1"/>
  <c r="D24" i="50"/>
  <c r="I67" i="50" s="1"/>
  <c r="C24" i="50"/>
  <c r="F67" i="50" s="1"/>
  <c r="B24" i="50"/>
  <c r="F23" i="50"/>
  <c r="O66" i="50" s="1"/>
  <c r="E23" i="50"/>
  <c r="L66" i="50" s="1"/>
  <c r="D23" i="50"/>
  <c r="I66" i="50" s="1"/>
  <c r="C23" i="50"/>
  <c r="F66" i="50" s="1"/>
  <c r="B23" i="50"/>
  <c r="C66" i="50" s="1"/>
  <c r="AB22" i="50"/>
  <c r="F22" i="50"/>
  <c r="O65" i="50" s="1"/>
  <c r="E22" i="50"/>
  <c r="L65" i="50" s="1"/>
  <c r="D22" i="50"/>
  <c r="I65" i="50" s="1"/>
  <c r="C22" i="50"/>
  <c r="F65" i="50" s="1"/>
  <c r="B22" i="50"/>
  <c r="C65" i="50" s="1"/>
  <c r="F21" i="50"/>
  <c r="O64" i="50" s="1"/>
  <c r="E21" i="50"/>
  <c r="L64" i="50" s="1"/>
  <c r="D21" i="50"/>
  <c r="I64" i="50" s="1"/>
  <c r="C21" i="50"/>
  <c r="F64" i="50" s="1"/>
  <c r="B21" i="50"/>
  <c r="C64" i="50" s="1"/>
  <c r="F20" i="50"/>
  <c r="O63" i="50" s="1"/>
  <c r="E20" i="50"/>
  <c r="L63" i="50" s="1"/>
  <c r="D20" i="50"/>
  <c r="I63" i="50" s="1"/>
  <c r="C20" i="50"/>
  <c r="F63" i="50" s="1"/>
  <c r="B20" i="50"/>
  <c r="F18" i="50"/>
  <c r="O61" i="50" s="1"/>
  <c r="E18" i="50"/>
  <c r="L61" i="50" s="1"/>
  <c r="D18" i="50"/>
  <c r="I61" i="50" s="1"/>
  <c r="C18" i="50"/>
  <c r="F61" i="50" s="1"/>
  <c r="B18" i="50"/>
  <c r="C61" i="50" s="1"/>
  <c r="X11" i="50"/>
  <c r="W11" i="50"/>
  <c r="V11" i="50"/>
  <c r="U11" i="50"/>
  <c r="T11" i="50"/>
  <c r="S11" i="50"/>
  <c r="R11" i="50"/>
  <c r="X10" i="50"/>
  <c r="W10" i="50"/>
  <c r="V10" i="50"/>
  <c r="U10" i="50"/>
  <c r="T10" i="50"/>
  <c r="S10" i="50"/>
  <c r="R10" i="50"/>
  <c r="X9" i="50"/>
  <c r="W9" i="50"/>
  <c r="V9" i="50"/>
  <c r="U9" i="50"/>
  <c r="T9" i="50"/>
  <c r="S9" i="50"/>
  <c r="R9" i="50"/>
  <c r="X8" i="50"/>
  <c r="W8" i="50"/>
  <c r="V8" i="50"/>
  <c r="U8" i="50"/>
  <c r="T8" i="50"/>
  <c r="S8" i="50"/>
  <c r="R8" i="50"/>
  <c r="X7" i="50"/>
  <c r="W7" i="50"/>
  <c r="V7" i="50"/>
  <c r="U7" i="50"/>
  <c r="T7" i="50"/>
  <c r="S7" i="50"/>
  <c r="R7" i="50"/>
  <c r="X6" i="50"/>
  <c r="W6" i="50"/>
  <c r="V6" i="50"/>
  <c r="U6" i="50"/>
  <c r="T6" i="50"/>
  <c r="S6" i="50"/>
  <c r="R6" i="50"/>
  <c r="X5" i="50"/>
  <c r="W5" i="50"/>
  <c r="V5" i="50"/>
  <c r="U5" i="50"/>
  <c r="T5" i="50"/>
  <c r="S5" i="50"/>
  <c r="R5" i="50"/>
  <c r="X4" i="50"/>
  <c r="W4" i="50"/>
  <c r="V4" i="50"/>
  <c r="U4" i="50"/>
  <c r="T4" i="50"/>
  <c r="S4" i="50"/>
  <c r="R4" i="50"/>
  <c r="N72" i="49"/>
  <c r="K72" i="49"/>
  <c r="H72" i="49"/>
  <c r="F72" i="49"/>
  <c r="E72" i="49"/>
  <c r="C72" i="49"/>
  <c r="B72" i="49"/>
  <c r="N71" i="49"/>
  <c r="K71" i="49"/>
  <c r="H71" i="49"/>
  <c r="F71" i="49"/>
  <c r="E71" i="49"/>
  <c r="B71" i="49"/>
  <c r="N70" i="49"/>
  <c r="K70" i="49"/>
  <c r="H70" i="49"/>
  <c r="E70" i="49"/>
  <c r="B70" i="49"/>
  <c r="N69" i="49"/>
  <c r="K69" i="49"/>
  <c r="H69" i="49"/>
  <c r="E69" i="49"/>
  <c r="B69" i="49"/>
  <c r="O68" i="49"/>
  <c r="N68" i="49"/>
  <c r="K68" i="49"/>
  <c r="H68" i="49"/>
  <c r="E68" i="49"/>
  <c r="B68" i="49"/>
  <c r="N67" i="49"/>
  <c r="K67" i="49"/>
  <c r="H67" i="49"/>
  <c r="E67" i="49"/>
  <c r="B67" i="49"/>
  <c r="N66" i="49"/>
  <c r="K66" i="49"/>
  <c r="H66" i="49"/>
  <c r="E66" i="49"/>
  <c r="B66" i="49"/>
  <c r="N65" i="49"/>
  <c r="L65" i="49"/>
  <c r="K65" i="49"/>
  <c r="H65" i="49"/>
  <c r="E65" i="49"/>
  <c r="B65" i="49"/>
  <c r="N64" i="49"/>
  <c r="K64" i="49"/>
  <c r="H64" i="49"/>
  <c r="F64" i="49"/>
  <c r="E64" i="49"/>
  <c r="B64" i="49"/>
  <c r="N63" i="49"/>
  <c r="K63" i="49"/>
  <c r="H63" i="49"/>
  <c r="F63" i="49"/>
  <c r="E63" i="49"/>
  <c r="B63" i="49"/>
  <c r="N61" i="49"/>
  <c r="K61" i="49"/>
  <c r="H61" i="49"/>
  <c r="E61" i="49"/>
  <c r="B61" i="49"/>
  <c r="F29" i="49"/>
  <c r="O72" i="49" s="1"/>
  <c r="E29" i="49"/>
  <c r="D29" i="49"/>
  <c r="I72" i="49" s="1"/>
  <c r="C29" i="49"/>
  <c r="B29" i="49"/>
  <c r="F28" i="49"/>
  <c r="O71" i="49" s="1"/>
  <c r="E28" i="49"/>
  <c r="L71" i="49" s="1"/>
  <c r="D28" i="49"/>
  <c r="I71" i="49" s="1"/>
  <c r="C28" i="49"/>
  <c r="B28" i="49"/>
  <c r="C71" i="49" s="1"/>
  <c r="F27" i="49"/>
  <c r="O70" i="49" s="1"/>
  <c r="E27" i="49"/>
  <c r="L70" i="49" s="1"/>
  <c r="D27" i="49"/>
  <c r="I70" i="49" s="1"/>
  <c r="C27" i="49"/>
  <c r="F70" i="49" s="1"/>
  <c r="B27" i="49"/>
  <c r="C70" i="49" s="1"/>
  <c r="F26" i="49"/>
  <c r="O69" i="49" s="1"/>
  <c r="E26" i="49"/>
  <c r="L69" i="49" s="1"/>
  <c r="D26" i="49"/>
  <c r="I69" i="49" s="1"/>
  <c r="C26" i="49"/>
  <c r="F69" i="49" s="1"/>
  <c r="B26" i="49"/>
  <c r="C69" i="49" s="1"/>
  <c r="F25" i="49"/>
  <c r="E25" i="49"/>
  <c r="L68" i="49" s="1"/>
  <c r="D25" i="49"/>
  <c r="I68" i="49" s="1"/>
  <c r="C25" i="49"/>
  <c r="F68" i="49" s="1"/>
  <c r="B25" i="49"/>
  <c r="C68" i="49" s="1"/>
  <c r="F24" i="49"/>
  <c r="O67" i="49" s="1"/>
  <c r="E24" i="49"/>
  <c r="L67" i="49" s="1"/>
  <c r="D24" i="49"/>
  <c r="I67" i="49" s="1"/>
  <c r="C24" i="49"/>
  <c r="F67" i="49" s="1"/>
  <c r="B24" i="49"/>
  <c r="C67" i="49" s="1"/>
  <c r="F23" i="49"/>
  <c r="O66" i="49" s="1"/>
  <c r="E23" i="49"/>
  <c r="L66" i="49" s="1"/>
  <c r="D23" i="49"/>
  <c r="I66" i="49" s="1"/>
  <c r="C23" i="49"/>
  <c r="F66" i="49" s="1"/>
  <c r="B23" i="49"/>
  <c r="C66" i="49" s="1"/>
  <c r="AB22" i="49"/>
  <c r="AB23" i="49" s="1"/>
  <c r="F22" i="49"/>
  <c r="O65" i="49" s="1"/>
  <c r="E22" i="49"/>
  <c r="D22" i="49"/>
  <c r="I65" i="49" s="1"/>
  <c r="C22" i="49"/>
  <c r="F65" i="49" s="1"/>
  <c r="B22" i="49"/>
  <c r="C65" i="49" s="1"/>
  <c r="F21" i="49"/>
  <c r="O64" i="49" s="1"/>
  <c r="E21" i="49"/>
  <c r="L64" i="49" s="1"/>
  <c r="D21" i="49"/>
  <c r="I64" i="49" s="1"/>
  <c r="C21" i="49"/>
  <c r="B21" i="49"/>
  <c r="C64" i="49" s="1"/>
  <c r="F20" i="49"/>
  <c r="O63" i="49" s="1"/>
  <c r="E20" i="49"/>
  <c r="L63" i="49" s="1"/>
  <c r="D20" i="49"/>
  <c r="I63" i="49" s="1"/>
  <c r="C20" i="49"/>
  <c r="B20" i="49"/>
  <c r="C63" i="49" s="1"/>
  <c r="F18" i="49"/>
  <c r="O61" i="49" s="1"/>
  <c r="E18" i="49"/>
  <c r="L61" i="49" s="1"/>
  <c r="D18" i="49"/>
  <c r="I61" i="49" s="1"/>
  <c r="C18" i="49"/>
  <c r="F61" i="49" s="1"/>
  <c r="B18" i="49"/>
  <c r="C61" i="49" s="1"/>
  <c r="X11" i="49"/>
  <c r="W11" i="49"/>
  <c r="V11" i="49"/>
  <c r="U11" i="49"/>
  <c r="T11" i="49"/>
  <c r="S11" i="49"/>
  <c r="R11" i="49"/>
  <c r="X10" i="49"/>
  <c r="W10" i="49"/>
  <c r="V10" i="49"/>
  <c r="U10" i="49"/>
  <c r="T10" i="49"/>
  <c r="S10" i="49"/>
  <c r="R10" i="49"/>
  <c r="X9" i="49"/>
  <c r="W9" i="49"/>
  <c r="V9" i="49"/>
  <c r="U9" i="49"/>
  <c r="T9" i="49"/>
  <c r="S9" i="49"/>
  <c r="R9" i="49"/>
  <c r="X8" i="49"/>
  <c r="W8" i="49"/>
  <c r="V8" i="49"/>
  <c r="U8" i="49"/>
  <c r="T8" i="49"/>
  <c r="S8" i="49"/>
  <c r="R8" i="49"/>
  <c r="X7" i="49"/>
  <c r="W7" i="49"/>
  <c r="V7" i="49"/>
  <c r="U7" i="49"/>
  <c r="T7" i="49"/>
  <c r="S7" i="49"/>
  <c r="R7" i="49"/>
  <c r="X6" i="49"/>
  <c r="W6" i="49"/>
  <c r="V6" i="49"/>
  <c r="U6" i="49"/>
  <c r="T6" i="49"/>
  <c r="S6" i="49"/>
  <c r="R6" i="49"/>
  <c r="X5" i="49"/>
  <c r="W5" i="49"/>
  <c r="V5" i="49"/>
  <c r="U5" i="49"/>
  <c r="T5" i="49"/>
  <c r="S5" i="49"/>
  <c r="R5" i="49"/>
  <c r="X4" i="49"/>
  <c r="W4" i="49"/>
  <c r="V4" i="49"/>
  <c r="U4" i="49"/>
  <c r="T4" i="49"/>
  <c r="S4" i="49"/>
  <c r="R4" i="49"/>
  <c r="N72" i="48"/>
  <c r="K72" i="48"/>
  <c r="H72" i="48"/>
  <c r="F72" i="48"/>
  <c r="E72" i="48"/>
  <c r="B72" i="48"/>
  <c r="N71" i="48"/>
  <c r="K71" i="48"/>
  <c r="I71" i="48"/>
  <c r="H71" i="48"/>
  <c r="E71" i="48"/>
  <c r="B71" i="48"/>
  <c r="N70" i="48"/>
  <c r="K70" i="48"/>
  <c r="H70" i="48"/>
  <c r="E70" i="48"/>
  <c r="B70" i="48"/>
  <c r="N69" i="48"/>
  <c r="K69" i="48"/>
  <c r="H69" i="48"/>
  <c r="E69" i="48"/>
  <c r="C69" i="48"/>
  <c r="B69" i="48"/>
  <c r="N68" i="48"/>
  <c r="K68" i="48"/>
  <c r="H68" i="48"/>
  <c r="F68" i="48"/>
  <c r="E68" i="48"/>
  <c r="B68" i="48"/>
  <c r="N67" i="48"/>
  <c r="K67" i="48"/>
  <c r="H67" i="48"/>
  <c r="E67" i="48"/>
  <c r="B67" i="48"/>
  <c r="N66" i="48"/>
  <c r="K66" i="48"/>
  <c r="H66" i="48"/>
  <c r="E66" i="48"/>
  <c r="B66" i="48"/>
  <c r="N65" i="48"/>
  <c r="K65" i="48"/>
  <c r="H65" i="48"/>
  <c r="E65" i="48"/>
  <c r="B65" i="48"/>
  <c r="N64" i="48"/>
  <c r="K64" i="48"/>
  <c r="H64" i="48"/>
  <c r="E64" i="48"/>
  <c r="B64" i="48"/>
  <c r="N63" i="48"/>
  <c r="K63" i="48"/>
  <c r="H63" i="48"/>
  <c r="E63" i="48"/>
  <c r="B63" i="48"/>
  <c r="N61" i="48"/>
  <c r="K61" i="48"/>
  <c r="H61" i="48"/>
  <c r="E61" i="48"/>
  <c r="B61" i="48"/>
  <c r="F29" i="48"/>
  <c r="O72" i="48" s="1"/>
  <c r="E29" i="48"/>
  <c r="D29" i="48"/>
  <c r="I72" i="48" s="1"/>
  <c r="C29" i="48"/>
  <c r="B29" i="48"/>
  <c r="C72" i="48" s="1"/>
  <c r="F28" i="48"/>
  <c r="O71" i="48" s="1"/>
  <c r="E28" i="48"/>
  <c r="L71" i="48" s="1"/>
  <c r="D28" i="48"/>
  <c r="C28" i="48"/>
  <c r="F71" i="48" s="1"/>
  <c r="B28" i="48"/>
  <c r="C71" i="48" s="1"/>
  <c r="F27" i="48"/>
  <c r="O70" i="48" s="1"/>
  <c r="E27" i="48"/>
  <c r="L70" i="48" s="1"/>
  <c r="D27" i="48"/>
  <c r="I70" i="48" s="1"/>
  <c r="C27" i="48"/>
  <c r="F70" i="48" s="1"/>
  <c r="B27" i="48"/>
  <c r="C70" i="48" s="1"/>
  <c r="F26" i="48"/>
  <c r="O69" i="48" s="1"/>
  <c r="E26" i="48"/>
  <c r="L69" i="48" s="1"/>
  <c r="D26" i="48"/>
  <c r="I69" i="48" s="1"/>
  <c r="C26" i="48"/>
  <c r="F69" i="48" s="1"/>
  <c r="B26" i="48"/>
  <c r="F25" i="48"/>
  <c r="O68" i="48" s="1"/>
  <c r="E25" i="48"/>
  <c r="L68" i="48" s="1"/>
  <c r="D25" i="48"/>
  <c r="I68" i="48" s="1"/>
  <c r="C25" i="48"/>
  <c r="B25" i="48"/>
  <c r="C68" i="48" s="1"/>
  <c r="AB24" i="48"/>
  <c r="F24" i="48"/>
  <c r="O67" i="48" s="1"/>
  <c r="E24" i="48"/>
  <c r="L67" i="48" s="1"/>
  <c r="D24" i="48"/>
  <c r="I67" i="48" s="1"/>
  <c r="C24" i="48"/>
  <c r="F67" i="48" s="1"/>
  <c r="B24" i="48"/>
  <c r="C67" i="48" s="1"/>
  <c r="AB23" i="48"/>
  <c r="F23" i="48"/>
  <c r="O66" i="48" s="1"/>
  <c r="E23" i="48"/>
  <c r="L66" i="48" s="1"/>
  <c r="D23" i="48"/>
  <c r="I66" i="48" s="1"/>
  <c r="C23" i="48"/>
  <c r="F66" i="48" s="1"/>
  <c r="B23" i="48"/>
  <c r="C66" i="48" s="1"/>
  <c r="AB22" i="48"/>
  <c r="F22" i="48"/>
  <c r="O65" i="48" s="1"/>
  <c r="E22" i="48"/>
  <c r="L65" i="48" s="1"/>
  <c r="D22" i="48"/>
  <c r="I65" i="48" s="1"/>
  <c r="C22" i="48"/>
  <c r="F65" i="48" s="1"/>
  <c r="B22" i="48"/>
  <c r="C65" i="48" s="1"/>
  <c r="F21" i="48"/>
  <c r="O64" i="48" s="1"/>
  <c r="E21" i="48"/>
  <c r="L64" i="48" s="1"/>
  <c r="D21" i="48"/>
  <c r="I64" i="48" s="1"/>
  <c r="C21" i="48"/>
  <c r="F64" i="48" s="1"/>
  <c r="B21" i="48"/>
  <c r="C64" i="48" s="1"/>
  <c r="F20" i="48"/>
  <c r="O63" i="48" s="1"/>
  <c r="E20" i="48"/>
  <c r="L63" i="48" s="1"/>
  <c r="D20" i="48"/>
  <c r="I63" i="48" s="1"/>
  <c r="C20" i="48"/>
  <c r="F63" i="48" s="1"/>
  <c r="B20" i="48"/>
  <c r="C63" i="48" s="1"/>
  <c r="F18" i="48"/>
  <c r="O61" i="48" s="1"/>
  <c r="E18" i="48"/>
  <c r="L61" i="48" s="1"/>
  <c r="D18" i="48"/>
  <c r="I61" i="48" s="1"/>
  <c r="C18" i="48"/>
  <c r="F61" i="48" s="1"/>
  <c r="B18" i="48"/>
  <c r="C61" i="48" s="1"/>
  <c r="X11" i="48"/>
  <c r="W11" i="48"/>
  <c r="V11" i="48"/>
  <c r="U11" i="48"/>
  <c r="T11" i="48"/>
  <c r="S11" i="48"/>
  <c r="R11" i="48"/>
  <c r="X10" i="48"/>
  <c r="W10" i="48"/>
  <c r="V10" i="48"/>
  <c r="U10" i="48"/>
  <c r="T10" i="48"/>
  <c r="S10" i="48"/>
  <c r="R10" i="48"/>
  <c r="X9" i="48"/>
  <c r="W9" i="48"/>
  <c r="V9" i="48"/>
  <c r="U9" i="48"/>
  <c r="T9" i="48"/>
  <c r="S9" i="48"/>
  <c r="R9" i="48"/>
  <c r="X8" i="48"/>
  <c r="W8" i="48"/>
  <c r="V8" i="48"/>
  <c r="U8" i="48"/>
  <c r="T8" i="48"/>
  <c r="S8" i="48"/>
  <c r="R8" i="48"/>
  <c r="X7" i="48"/>
  <c r="W7" i="48"/>
  <c r="V7" i="48"/>
  <c r="U7" i="48"/>
  <c r="T7" i="48"/>
  <c r="S7" i="48"/>
  <c r="R7" i="48"/>
  <c r="X6" i="48"/>
  <c r="W6" i="48"/>
  <c r="V6" i="48"/>
  <c r="U6" i="48"/>
  <c r="T6" i="48"/>
  <c r="S6" i="48"/>
  <c r="R6" i="48"/>
  <c r="X5" i="48"/>
  <c r="W5" i="48"/>
  <c r="V5" i="48"/>
  <c r="U5" i="48"/>
  <c r="T5" i="48"/>
  <c r="S5" i="48"/>
  <c r="R5" i="48"/>
  <c r="X4" i="48"/>
  <c r="W4" i="48"/>
  <c r="V4" i="48"/>
  <c r="U4" i="48"/>
  <c r="T4" i="48"/>
  <c r="S4" i="48"/>
  <c r="R4" i="48"/>
  <c r="N72" i="47"/>
  <c r="K72" i="47"/>
  <c r="H72" i="47"/>
  <c r="E72" i="47"/>
  <c r="B72" i="47"/>
  <c r="N71" i="47"/>
  <c r="K71" i="47"/>
  <c r="H71" i="47"/>
  <c r="F71" i="47"/>
  <c r="E71" i="47"/>
  <c r="B71" i="47"/>
  <c r="N70" i="47"/>
  <c r="K70" i="47"/>
  <c r="H70" i="47"/>
  <c r="E70" i="47"/>
  <c r="B70" i="47"/>
  <c r="N69" i="47"/>
  <c r="K69" i="47"/>
  <c r="H69" i="47"/>
  <c r="E69" i="47"/>
  <c r="B69" i="47"/>
  <c r="N68" i="47"/>
  <c r="K68" i="47"/>
  <c r="H68" i="47"/>
  <c r="E68" i="47"/>
  <c r="B68" i="47"/>
  <c r="N67" i="47"/>
  <c r="K67" i="47"/>
  <c r="H67" i="47"/>
  <c r="E67" i="47"/>
  <c r="B67" i="47"/>
  <c r="N66" i="47"/>
  <c r="K66" i="47"/>
  <c r="I66" i="47"/>
  <c r="H66" i="47"/>
  <c r="E66" i="47"/>
  <c r="B66" i="47"/>
  <c r="N65" i="47"/>
  <c r="K65" i="47"/>
  <c r="H65" i="47"/>
  <c r="E65" i="47"/>
  <c r="B65" i="47"/>
  <c r="N64" i="47"/>
  <c r="K64" i="47"/>
  <c r="H64" i="47"/>
  <c r="E64" i="47"/>
  <c r="B64" i="47"/>
  <c r="N63" i="47"/>
  <c r="K63" i="47"/>
  <c r="H63" i="47"/>
  <c r="E63" i="47"/>
  <c r="B63" i="47"/>
  <c r="N61" i="47"/>
  <c r="K61" i="47"/>
  <c r="H61" i="47"/>
  <c r="E61" i="47"/>
  <c r="B61" i="47"/>
  <c r="F29" i="47"/>
  <c r="O72" i="47" s="1"/>
  <c r="E29" i="47"/>
  <c r="D29" i="47"/>
  <c r="I72" i="47" s="1"/>
  <c r="C29" i="47"/>
  <c r="F72" i="47" s="1"/>
  <c r="B29" i="47"/>
  <c r="C72" i="47" s="1"/>
  <c r="F28" i="47"/>
  <c r="O71" i="47" s="1"/>
  <c r="E28" i="47"/>
  <c r="L71" i="47" s="1"/>
  <c r="D28" i="47"/>
  <c r="I71" i="47" s="1"/>
  <c r="C28" i="47"/>
  <c r="B28" i="47"/>
  <c r="C71" i="47" s="1"/>
  <c r="F27" i="47"/>
  <c r="O70" i="47" s="1"/>
  <c r="E27" i="47"/>
  <c r="L70" i="47" s="1"/>
  <c r="D27" i="47"/>
  <c r="I70" i="47" s="1"/>
  <c r="C27" i="47"/>
  <c r="F70" i="47" s="1"/>
  <c r="B27" i="47"/>
  <c r="C70" i="47" s="1"/>
  <c r="F26" i="47"/>
  <c r="O69" i="47" s="1"/>
  <c r="E26" i="47"/>
  <c r="L69" i="47" s="1"/>
  <c r="D26" i="47"/>
  <c r="I69" i="47" s="1"/>
  <c r="C26" i="47"/>
  <c r="F69" i="47" s="1"/>
  <c r="B26" i="47"/>
  <c r="C69" i="47" s="1"/>
  <c r="F25" i="47"/>
  <c r="O68" i="47" s="1"/>
  <c r="E25" i="47"/>
  <c r="L68" i="47" s="1"/>
  <c r="D25" i="47"/>
  <c r="I68" i="47" s="1"/>
  <c r="C25" i="47"/>
  <c r="F68" i="47" s="1"/>
  <c r="B25" i="47"/>
  <c r="C68" i="47" s="1"/>
  <c r="F24" i="47"/>
  <c r="O67" i="47" s="1"/>
  <c r="E24" i="47"/>
  <c r="L67" i="47" s="1"/>
  <c r="D24" i="47"/>
  <c r="I67" i="47" s="1"/>
  <c r="C24" i="47"/>
  <c r="F67" i="47" s="1"/>
  <c r="B24" i="47"/>
  <c r="C67" i="47" s="1"/>
  <c r="F23" i="47"/>
  <c r="O66" i="47" s="1"/>
  <c r="E23" i="47"/>
  <c r="L66" i="47" s="1"/>
  <c r="D23" i="47"/>
  <c r="C23" i="47"/>
  <c r="F66" i="47" s="1"/>
  <c r="B23" i="47"/>
  <c r="C66" i="47" s="1"/>
  <c r="AB22" i="47"/>
  <c r="F22" i="47"/>
  <c r="O65" i="47" s="1"/>
  <c r="E22" i="47"/>
  <c r="L65" i="47" s="1"/>
  <c r="D22" i="47"/>
  <c r="I65" i="47" s="1"/>
  <c r="C22" i="47"/>
  <c r="F65" i="47" s="1"/>
  <c r="B22" i="47"/>
  <c r="C65" i="47" s="1"/>
  <c r="F21" i="47"/>
  <c r="O64" i="47" s="1"/>
  <c r="E21" i="47"/>
  <c r="L64" i="47" s="1"/>
  <c r="D21" i="47"/>
  <c r="I64" i="47" s="1"/>
  <c r="C21" i="47"/>
  <c r="F64" i="47" s="1"/>
  <c r="B21" i="47"/>
  <c r="C64" i="47" s="1"/>
  <c r="F20" i="47"/>
  <c r="O63" i="47" s="1"/>
  <c r="E20" i="47"/>
  <c r="L63" i="47" s="1"/>
  <c r="D20" i="47"/>
  <c r="I63" i="47" s="1"/>
  <c r="C20" i="47"/>
  <c r="F63" i="47" s="1"/>
  <c r="B20" i="47"/>
  <c r="C63" i="47" s="1"/>
  <c r="F18" i="47"/>
  <c r="O61" i="47" s="1"/>
  <c r="E18" i="47"/>
  <c r="L61" i="47" s="1"/>
  <c r="D18" i="47"/>
  <c r="I61" i="47" s="1"/>
  <c r="C18" i="47"/>
  <c r="F61" i="47" s="1"/>
  <c r="B18" i="47"/>
  <c r="C61" i="47" s="1"/>
  <c r="X11" i="47"/>
  <c r="W11" i="47"/>
  <c r="V11" i="47"/>
  <c r="U11" i="47"/>
  <c r="T11" i="47"/>
  <c r="S11" i="47"/>
  <c r="R11" i="47"/>
  <c r="X10" i="47"/>
  <c r="W10" i="47"/>
  <c r="V10" i="47"/>
  <c r="U10" i="47"/>
  <c r="T10" i="47"/>
  <c r="S10" i="47"/>
  <c r="R10" i="47"/>
  <c r="X9" i="47"/>
  <c r="W9" i="47"/>
  <c r="V9" i="47"/>
  <c r="U9" i="47"/>
  <c r="T9" i="47"/>
  <c r="S9" i="47"/>
  <c r="R9" i="47"/>
  <c r="X8" i="47"/>
  <c r="W8" i="47"/>
  <c r="V8" i="47"/>
  <c r="U8" i="47"/>
  <c r="T8" i="47"/>
  <c r="S8" i="47"/>
  <c r="R8" i="47"/>
  <c r="X7" i="47"/>
  <c r="W7" i="47"/>
  <c r="V7" i="47"/>
  <c r="U7" i="47"/>
  <c r="T7" i="47"/>
  <c r="S7" i="47"/>
  <c r="R7" i="47"/>
  <c r="X6" i="47"/>
  <c r="W6" i="47"/>
  <c r="V6" i="47"/>
  <c r="U6" i="47"/>
  <c r="T6" i="47"/>
  <c r="S6" i="47"/>
  <c r="R6" i="47"/>
  <c r="X5" i="47"/>
  <c r="W5" i="47"/>
  <c r="V5" i="47"/>
  <c r="U5" i="47"/>
  <c r="T5" i="47"/>
  <c r="S5" i="47"/>
  <c r="R5" i="47"/>
  <c r="X4" i="47"/>
  <c r="W4" i="47"/>
  <c r="V4" i="47"/>
  <c r="U4" i="47"/>
  <c r="T4" i="47"/>
  <c r="S4" i="47"/>
  <c r="R4" i="47"/>
  <c r="N72" i="46"/>
  <c r="K72" i="46"/>
  <c r="H72" i="46"/>
  <c r="E72" i="46"/>
  <c r="C72" i="46"/>
  <c r="B72" i="46"/>
  <c r="N71" i="46"/>
  <c r="K71" i="46"/>
  <c r="H71" i="46"/>
  <c r="E71" i="46"/>
  <c r="C71" i="46"/>
  <c r="B71" i="46"/>
  <c r="N70" i="46"/>
  <c r="K70" i="46"/>
  <c r="H70" i="46"/>
  <c r="E70" i="46"/>
  <c r="B70" i="46"/>
  <c r="N69" i="46"/>
  <c r="K69" i="46"/>
  <c r="H69" i="46"/>
  <c r="E69" i="46"/>
  <c r="B69" i="46"/>
  <c r="N68" i="46"/>
  <c r="K68" i="46"/>
  <c r="H68" i="46"/>
  <c r="E68" i="46"/>
  <c r="B68" i="46"/>
  <c r="O67" i="46"/>
  <c r="N67" i="46"/>
  <c r="K67" i="46"/>
  <c r="H67" i="46"/>
  <c r="E67" i="46"/>
  <c r="B67" i="46"/>
  <c r="N66" i="46"/>
  <c r="K66" i="46"/>
  <c r="H66" i="46"/>
  <c r="E66" i="46"/>
  <c r="B66" i="46"/>
  <c r="N65" i="46"/>
  <c r="K65" i="46"/>
  <c r="H65" i="46"/>
  <c r="E65" i="46"/>
  <c r="B65" i="46"/>
  <c r="N64" i="46"/>
  <c r="K64" i="46"/>
  <c r="H64" i="46"/>
  <c r="E64" i="46"/>
  <c r="B64" i="46"/>
  <c r="N63" i="46"/>
  <c r="K63" i="46"/>
  <c r="H63" i="46"/>
  <c r="E63" i="46"/>
  <c r="B63" i="46"/>
  <c r="N61" i="46"/>
  <c r="K61" i="46"/>
  <c r="H61" i="46"/>
  <c r="E61" i="46"/>
  <c r="B61" i="46"/>
  <c r="F29" i="46"/>
  <c r="O72" i="46" s="1"/>
  <c r="E29" i="46"/>
  <c r="D29" i="46"/>
  <c r="I72" i="46" s="1"/>
  <c r="C29" i="46"/>
  <c r="F72" i="46" s="1"/>
  <c r="B29" i="46"/>
  <c r="F28" i="46"/>
  <c r="O71" i="46" s="1"/>
  <c r="E28" i="46"/>
  <c r="L71" i="46" s="1"/>
  <c r="D28" i="46"/>
  <c r="I71" i="46" s="1"/>
  <c r="C28" i="46"/>
  <c r="F71" i="46" s="1"/>
  <c r="B28" i="46"/>
  <c r="F27" i="46"/>
  <c r="O70" i="46" s="1"/>
  <c r="E27" i="46"/>
  <c r="L70" i="46" s="1"/>
  <c r="D27" i="46"/>
  <c r="I70" i="46" s="1"/>
  <c r="C27" i="46"/>
  <c r="F70" i="46" s="1"/>
  <c r="B27" i="46"/>
  <c r="C70" i="46" s="1"/>
  <c r="F26" i="46"/>
  <c r="O69" i="46" s="1"/>
  <c r="E26" i="46"/>
  <c r="L69" i="46" s="1"/>
  <c r="D26" i="46"/>
  <c r="I69" i="46" s="1"/>
  <c r="C26" i="46"/>
  <c r="F69" i="46" s="1"/>
  <c r="B26" i="46"/>
  <c r="C69" i="46" s="1"/>
  <c r="F25" i="46"/>
  <c r="O68" i="46" s="1"/>
  <c r="E25" i="46"/>
  <c r="L68" i="46" s="1"/>
  <c r="D25" i="46"/>
  <c r="I68" i="46" s="1"/>
  <c r="C25" i="46"/>
  <c r="F68" i="46" s="1"/>
  <c r="B25" i="46"/>
  <c r="C68" i="46" s="1"/>
  <c r="F24" i="46"/>
  <c r="E24" i="46"/>
  <c r="L67" i="46" s="1"/>
  <c r="D24" i="46"/>
  <c r="I67" i="46" s="1"/>
  <c r="C24" i="46"/>
  <c r="F67" i="46" s="1"/>
  <c r="B24" i="46"/>
  <c r="C67" i="46" s="1"/>
  <c r="F23" i="46"/>
  <c r="O66" i="46" s="1"/>
  <c r="E23" i="46"/>
  <c r="L66" i="46" s="1"/>
  <c r="D23" i="46"/>
  <c r="I66" i="46" s="1"/>
  <c r="C23" i="46"/>
  <c r="F66" i="46" s="1"/>
  <c r="B23" i="46"/>
  <c r="C66" i="46" s="1"/>
  <c r="AB22" i="46"/>
  <c r="F22" i="46"/>
  <c r="O65" i="46" s="1"/>
  <c r="E22" i="46"/>
  <c r="L65" i="46" s="1"/>
  <c r="D22" i="46"/>
  <c r="I65" i="46" s="1"/>
  <c r="C22" i="46"/>
  <c r="F65" i="46" s="1"/>
  <c r="B22" i="46"/>
  <c r="C65" i="46" s="1"/>
  <c r="F21" i="46"/>
  <c r="O64" i="46" s="1"/>
  <c r="E21" i="46"/>
  <c r="L64" i="46" s="1"/>
  <c r="D21" i="46"/>
  <c r="I64" i="46" s="1"/>
  <c r="C21" i="46"/>
  <c r="F64" i="46" s="1"/>
  <c r="B21" i="46"/>
  <c r="C64" i="46" s="1"/>
  <c r="F20" i="46"/>
  <c r="O63" i="46" s="1"/>
  <c r="E20" i="46"/>
  <c r="L63" i="46" s="1"/>
  <c r="D20" i="46"/>
  <c r="I63" i="46" s="1"/>
  <c r="C20" i="46"/>
  <c r="F63" i="46" s="1"/>
  <c r="B20" i="46"/>
  <c r="C63" i="46" s="1"/>
  <c r="F18" i="46"/>
  <c r="O61" i="46" s="1"/>
  <c r="E18" i="46"/>
  <c r="L61" i="46" s="1"/>
  <c r="D18" i="46"/>
  <c r="I61" i="46" s="1"/>
  <c r="C18" i="46"/>
  <c r="F61" i="46" s="1"/>
  <c r="B18" i="46"/>
  <c r="C61" i="46" s="1"/>
  <c r="X11" i="46"/>
  <c r="W11" i="46"/>
  <c r="V11" i="46"/>
  <c r="U11" i="46"/>
  <c r="T11" i="46"/>
  <c r="S11" i="46"/>
  <c r="R11" i="46"/>
  <c r="X10" i="46"/>
  <c r="W10" i="46"/>
  <c r="V10" i="46"/>
  <c r="U10" i="46"/>
  <c r="T10" i="46"/>
  <c r="S10" i="46"/>
  <c r="R10" i="46"/>
  <c r="X9" i="46"/>
  <c r="W9" i="46"/>
  <c r="V9" i="46"/>
  <c r="U9" i="46"/>
  <c r="T9" i="46"/>
  <c r="S9" i="46"/>
  <c r="R9" i="46"/>
  <c r="X8" i="46"/>
  <c r="W8" i="46"/>
  <c r="V8" i="46"/>
  <c r="U8" i="46"/>
  <c r="T8" i="46"/>
  <c r="S8" i="46"/>
  <c r="R8" i="46"/>
  <c r="X7" i="46"/>
  <c r="W7" i="46"/>
  <c r="V7" i="46"/>
  <c r="U7" i="46"/>
  <c r="T7" i="46"/>
  <c r="S7" i="46"/>
  <c r="R7" i="46"/>
  <c r="X6" i="46"/>
  <c r="W6" i="46"/>
  <c r="V6" i="46"/>
  <c r="U6" i="46"/>
  <c r="T6" i="46"/>
  <c r="S6" i="46"/>
  <c r="R6" i="46"/>
  <c r="X5" i="46"/>
  <c r="W5" i="46"/>
  <c r="V5" i="46"/>
  <c r="U5" i="46"/>
  <c r="T5" i="46"/>
  <c r="S5" i="46"/>
  <c r="R5" i="46"/>
  <c r="X4" i="46"/>
  <c r="W4" i="46"/>
  <c r="V4" i="46"/>
  <c r="U4" i="46"/>
  <c r="T4" i="46"/>
  <c r="S4" i="46"/>
  <c r="R4" i="46"/>
  <c r="N72" i="45"/>
  <c r="K72" i="45"/>
  <c r="H72" i="45"/>
  <c r="F72" i="45"/>
  <c r="E72" i="45"/>
  <c r="B72" i="45"/>
  <c r="N71" i="45"/>
  <c r="K71" i="45"/>
  <c r="H71" i="45"/>
  <c r="E71" i="45"/>
  <c r="B71" i="45"/>
  <c r="N70" i="45"/>
  <c r="K70" i="45"/>
  <c r="H70" i="45"/>
  <c r="E70" i="45"/>
  <c r="B70" i="45"/>
  <c r="N69" i="45"/>
  <c r="K69" i="45"/>
  <c r="H69" i="45"/>
  <c r="E69" i="45"/>
  <c r="B69" i="45"/>
  <c r="N68" i="45"/>
  <c r="K68" i="45"/>
  <c r="H68" i="45"/>
  <c r="E68" i="45"/>
  <c r="B68" i="45"/>
  <c r="N67" i="45"/>
  <c r="K67" i="45"/>
  <c r="H67" i="45"/>
  <c r="E67" i="45"/>
  <c r="B67" i="45"/>
  <c r="N66" i="45"/>
  <c r="K66" i="45"/>
  <c r="H66" i="45"/>
  <c r="E66" i="45"/>
  <c r="B66" i="45"/>
  <c r="O65" i="45"/>
  <c r="N65" i="45"/>
  <c r="K65" i="45"/>
  <c r="H65" i="45"/>
  <c r="E65" i="45"/>
  <c r="B65" i="45"/>
  <c r="N64" i="45"/>
  <c r="K64" i="45"/>
  <c r="H64" i="45"/>
  <c r="F64" i="45"/>
  <c r="E64" i="45"/>
  <c r="B64" i="45"/>
  <c r="N63" i="45"/>
  <c r="K63" i="45"/>
  <c r="H63" i="45"/>
  <c r="E63" i="45"/>
  <c r="B63" i="45"/>
  <c r="N61" i="45"/>
  <c r="K61" i="45"/>
  <c r="H61" i="45"/>
  <c r="E61" i="45"/>
  <c r="B61" i="45"/>
  <c r="F29" i="45"/>
  <c r="O72" i="45" s="1"/>
  <c r="E29" i="45"/>
  <c r="D29" i="45"/>
  <c r="I72" i="45" s="1"/>
  <c r="C29" i="45"/>
  <c r="B29" i="45"/>
  <c r="C72" i="45" s="1"/>
  <c r="F28" i="45"/>
  <c r="O71" i="45" s="1"/>
  <c r="E28" i="45"/>
  <c r="L71" i="45" s="1"/>
  <c r="D28" i="45"/>
  <c r="I71" i="45" s="1"/>
  <c r="C28" i="45"/>
  <c r="F71" i="45" s="1"/>
  <c r="B28" i="45"/>
  <c r="C71" i="45" s="1"/>
  <c r="F27" i="45"/>
  <c r="O70" i="45" s="1"/>
  <c r="E27" i="45"/>
  <c r="L70" i="45" s="1"/>
  <c r="D27" i="45"/>
  <c r="I70" i="45" s="1"/>
  <c r="C27" i="45"/>
  <c r="F70" i="45" s="1"/>
  <c r="B27" i="45"/>
  <c r="C70" i="45" s="1"/>
  <c r="F26" i="45"/>
  <c r="O69" i="45" s="1"/>
  <c r="E26" i="45"/>
  <c r="L69" i="45" s="1"/>
  <c r="D26" i="45"/>
  <c r="I69" i="45" s="1"/>
  <c r="C26" i="45"/>
  <c r="F69" i="45" s="1"/>
  <c r="B26" i="45"/>
  <c r="C69" i="45" s="1"/>
  <c r="F25" i="45"/>
  <c r="O68" i="45" s="1"/>
  <c r="E25" i="45"/>
  <c r="L68" i="45" s="1"/>
  <c r="D25" i="45"/>
  <c r="I68" i="45" s="1"/>
  <c r="C25" i="45"/>
  <c r="F68" i="45" s="1"/>
  <c r="B25" i="45"/>
  <c r="C68" i="45" s="1"/>
  <c r="F24" i="45"/>
  <c r="O67" i="45" s="1"/>
  <c r="E24" i="45"/>
  <c r="L67" i="45" s="1"/>
  <c r="D24" i="45"/>
  <c r="I67" i="45" s="1"/>
  <c r="C24" i="45"/>
  <c r="F67" i="45" s="1"/>
  <c r="B24" i="45"/>
  <c r="C67" i="45" s="1"/>
  <c r="F23" i="45"/>
  <c r="O66" i="45" s="1"/>
  <c r="E23" i="45"/>
  <c r="L66" i="45" s="1"/>
  <c r="D23" i="45"/>
  <c r="I66" i="45" s="1"/>
  <c r="C23" i="45"/>
  <c r="F66" i="45" s="1"/>
  <c r="B23" i="45"/>
  <c r="C66" i="45" s="1"/>
  <c r="AB22" i="45"/>
  <c r="AB23" i="45" s="1"/>
  <c r="F22" i="45"/>
  <c r="E22" i="45"/>
  <c r="L65" i="45" s="1"/>
  <c r="D22" i="45"/>
  <c r="I65" i="45" s="1"/>
  <c r="C22" i="45"/>
  <c r="F65" i="45" s="1"/>
  <c r="B22" i="45"/>
  <c r="C65" i="45" s="1"/>
  <c r="F21" i="45"/>
  <c r="O64" i="45" s="1"/>
  <c r="E21" i="45"/>
  <c r="L64" i="45" s="1"/>
  <c r="D21" i="45"/>
  <c r="I64" i="45" s="1"/>
  <c r="C21" i="45"/>
  <c r="B21" i="45"/>
  <c r="C64" i="45" s="1"/>
  <c r="F20" i="45"/>
  <c r="O63" i="45" s="1"/>
  <c r="E20" i="45"/>
  <c r="L63" i="45" s="1"/>
  <c r="D20" i="45"/>
  <c r="I63" i="45" s="1"/>
  <c r="C20" i="45"/>
  <c r="F63" i="45" s="1"/>
  <c r="B20" i="45"/>
  <c r="C63" i="45" s="1"/>
  <c r="F18" i="45"/>
  <c r="O61" i="45" s="1"/>
  <c r="E18" i="45"/>
  <c r="L61" i="45" s="1"/>
  <c r="D18" i="45"/>
  <c r="I61" i="45" s="1"/>
  <c r="C18" i="45"/>
  <c r="F61" i="45" s="1"/>
  <c r="B18" i="45"/>
  <c r="C61" i="45" s="1"/>
  <c r="X11" i="45"/>
  <c r="W11" i="45"/>
  <c r="V11" i="45"/>
  <c r="U11" i="45"/>
  <c r="T11" i="45"/>
  <c r="S11" i="45"/>
  <c r="R11" i="45"/>
  <c r="X10" i="45"/>
  <c r="W10" i="45"/>
  <c r="V10" i="45"/>
  <c r="U10" i="45"/>
  <c r="T10" i="45"/>
  <c r="S10" i="45"/>
  <c r="R10" i="45"/>
  <c r="X9" i="45"/>
  <c r="W9" i="45"/>
  <c r="V9" i="45"/>
  <c r="U9" i="45"/>
  <c r="T9" i="45"/>
  <c r="S9" i="45"/>
  <c r="R9" i="45"/>
  <c r="X8" i="45"/>
  <c r="W8" i="45"/>
  <c r="V8" i="45"/>
  <c r="U8" i="45"/>
  <c r="T8" i="45"/>
  <c r="S8" i="45"/>
  <c r="R8" i="45"/>
  <c r="X7" i="45"/>
  <c r="W7" i="45"/>
  <c r="V7" i="45"/>
  <c r="U7" i="45"/>
  <c r="T7" i="45"/>
  <c r="S7" i="45"/>
  <c r="R7" i="45"/>
  <c r="X6" i="45"/>
  <c r="W6" i="45"/>
  <c r="V6" i="45"/>
  <c r="U6" i="45"/>
  <c r="T6" i="45"/>
  <c r="S6" i="45"/>
  <c r="R6" i="45"/>
  <c r="X5" i="45"/>
  <c r="W5" i="45"/>
  <c r="V5" i="45"/>
  <c r="U5" i="45"/>
  <c r="T5" i="45"/>
  <c r="S5" i="45"/>
  <c r="R5" i="45"/>
  <c r="X4" i="45"/>
  <c r="W4" i="45"/>
  <c r="V4" i="45"/>
  <c r="U4" i="45"/>
  <c r="T4" i="45"/>
  <c r="S4" i="45"/>
  <c r="R4" i="45"/>
  <c r="N72" i="44"/>
  <c r="K72" i="44"/>
  <c r="H72" i="44"/>
  <c r="E72" i="44"/>
  <c r="B72" i="44"/>
  <c r="N71" i="44"/>
  <c r="K71" i="44"/>
  <c r="H71" i="44"/>
  <c r="E71" i="44"/>
  <c r="B71" i="44"/>
  <c r="N70" i="44"/>
  <c r="K70" i="44"/>
  <c r="H70" i="44"/>
  <c r="E70" i="44"/>
  <c r="B70" i="44"/>
  <c r="N69" i="44"/>
  <c r="K69" i="44"/>
  <c r="I69" i="44"/>
  <c r="H69" i="44"/>
  <c r="E69" i="44"/>
  <c r="B69" i="44"/>
  <c r="N68" i="44"/>
  <c r="K68" i="44"/>
  <c r="H68" i="44"/>
  <c r="F68" i="44"/>
  <c r="E68" i="44"/>
  <c r="B68" i="44"/>
  <c r="N67" i="44"/>
  <c r="K67" i="44"/>
  <c r="H67" i="44"/>
  <c r="E67" i="44"/>
  <c r="B67" i="44"/>
  <c r="N66" i="44"/>
  <c r="K66" i="44"/>
  <c r="H66" i="44"/>
  <c r="E66" i="44"/>
  <c r="B66" i="44"/>
  <c r="N65" i="44"/>
  <c r="K65" i="44"/>
  <c r="H65" i="44"/>
  <c r="E65" i="44"/>
  <c r="B65" i="44"/>
  <c r="O64" i="44"/>
  <c r="N64" i="44"/>
  <c r="K64" i="44"/>
  <c r="H64" i="44"/>
  <c r="E64" i="44"/>
  <c r="B64" i="44"/>
  <c r="N63" i="44"/>
  <c r="K63" i="44"/>
  <c r="I63" i="44"/>
  <c r="H63" i="44"/>
  <c r="E63" i="44"/>
  <c r="C63" i="44"/>
  <c r="B63" i="44"/>
  <c r="N61" i="44"/>
  <c r="K61" i="44"/>
  <c r="H61" i="44"/>
  <c r="E61" i="44"/>
  <c r="B61" i="44"/>
  <c r="F29" i="44"/>
  <c r="O72" i="44" s="1"/>
  <c r="E29" i="44"/>
  <c r="D29" i="44"/>
  <c r="I72" i="44" s="1"/>
  <c r="C29" i="44"/>
  <c r="F72" i="44" s="1"/>
  <c r="B29" i="44"/>
  <c r="C72" i="44" s="1"/>
  <c r="F28" i="44"/>
  <c r="O71" i="44" s="1"/>
  <c r="E28" i="44"/>
  <c r="L71" i="44" s="1"/>
  <c r="D28" i="44"/>
  <c r="I71" i="44" s="1"/>
  <c r="C28" i="44"/>
  <c r="F71" i="44" s="1"/>
  <c r="B28" i="44"/>
  <c r="C71" i="44" s="1"/>
  <c r="F27" i="44"/>
  <c r="O70" i="44" s="1"/>
  <c r="E27" i="44"/>
  <c r="L70" i="44" s="1"/>
  <c r="D27" i="44"/>
  <c r="I70" i="44" s="1"/>
  <c r="C27" i="44"/>
  <c r="F70" i="44" s="1"/>
  <c r="B27" i="44"/>
  <c r="C70" i="44" s="1"/>
  <c r="F26" i="44"/>
  <c r="O69" i="44" s="1"/>
  <c r="E26" i="44"/>
  <c r="L69" i="44" s="1"/>
  <c r="D26" i="44"/>
  <c r="C26" i="44"/>
  <c r="F69" i="44" s="1"/>
  <c r="B26" i="44"/>
  <c r="C69" i="44" s="1"/>
  <c r="F25" i="44"/>
  <c r="O68" i="44" s="1"/>
  <c r="E25" i="44"/>
  <c r="L68" i="44" s="1"/>
  <c r="D25" i="44"/>
  <c r="I68" i="44" s="1"/>
  <c r="C25" i="44"/>
  <c r="B25" i="44"/>
  <c r="C68" i="44" s="1"/>
  <c r="F24" i="44"/>
  <c r="O67" i="44" s="1"/>
  <c r="E24" i="44"/>
  <c r="L67" i="44" s="1"/>
  <c r="D24" i="44"/>
  <c r="I67" i="44" s="1"/>
  <c r="C24" i="44"/>
  <c r="F67" i="44" s="1"/>
  <c r="B24" i="44"/>
  <c r="C67" i="44" s="1"/>
  <c r="F23" i="44"/>
  <c r="O66" i="44" s="1"/>
  <c r="E23" i="44"/>
  <c r="L66" i="44" s="1"/>
  <c r="D23" i="44"/>
  <c r="I66" i="44" s="1"/>
  <c r="C23" i="44"/>
  <c r="F66" i="44" s="1"/>
  <c r="B23" i="44"/>
  <c r="C66" i="44" s="1"/>
  <c r="AB22" i="44"/>
  <c r="F22" i="44"/>
  <c r="O65" i="44" s="1"/>
  <c r="E22" i="44"/>
  <c r="L65" i="44" s="1"/>
  <c r="D22" i="44"/>
  <c r="I65" i="44" s="1"/>
  <c r="C22" i="44"/>
  <c r="F65" i="44" s="1"/>
  <c r="B22" i="44"/>
  <c r="C65" i="44" s="1"/>
  <c r="F21" i="44"/>
  <c r="E21" i="44"/>
  <c r="L64" i="44" s="1"/>
  <c r="D21" i="44"/>
  <c r="I64" i="44" s="1"/>
  <c r="C21" i="44"/>
  <c r="F64" i="44" s="1"/>
  <c r="B21" i="44"/>
  <c r="C64" i="44" s="1"/>
  <c r="F20" i="44"/>
  <c r="O63" i="44" s="1"/>
  <c r="E20" i="44"/>
  <c r="L63" i="44" s="1"/>
  <c r="D20" i="44"/>
  <c r="C20" i="44"/>
  <c r="F63" i="44" s="1"/>
  <c r="B20" i="44"/>
  <c r="F18" i="44"/>
  <c r="O61" i="44" s="1"/>
  <c r="E18" i="44"/>
  <c r="L61" i="44" s="1"/>
  <c r="D18" i="44"/>
  <c r="I61" i="44" s="1"/>
  <c r="C18" i="44"/>
  <c r="F61" i="44" s="1"/>
  <c r="B18" i="44"/>
  <c r="C61" i="44" s="1"/>
  <c r="X11" i="44"/>
  <c r="W11" i="44"/>
  <c r="V11" i="44"/>
  <c r="U11" i="44"/>
  <c r="T11" i="44"/>
  <c r="S11" i="44"/>
  <c r="R11" i="44"/>
  <c r="X10" i="44"/>
  <c r="W10" i="44"/>
  <c r="V10" i="44"/>
  <c r="U10" i="44"/>
  <c r="T10" i="44"/>
  <c r="S10" i="44"/>
  <c r="R10" i="44"/>
  <c r="X9" i="44"/>
  <c r="W9" i="44"/>
  <c r="V9" i="44"/>
  <c r="U9" i="44"/>
  <c r="T9" i="44"/>
  <c r="S9" i="44"/>
  <c r="R9" i="44"/>
  <c r="X8" i="44"/>
  <c r="W8" i="44"/>
  <c r="V8" i="44"/>
  <c r="U8" i="44"/>
  <c r="T8" i="44"/>
  <c r="S8" i="44"/>
  <c r="R8" i="44"/>
  <c r="X7" i="44"/>
  <c r="W7" i="44"/>
  <c r="V7" i="44"/>
  <c r="U7" i="44"/>
  <c r="T7" i="44"/>
  <c r="S7" i="44"/>
  <c r="R7" i="44"/>
  <c r="X6" i="44"/>
  <c r="W6" i="44"/>
  <c r="V6" i="44"/>
  <c r="U6" i="44"/>
  <c r="T6" i="44"/>
  <c r="S6" i="44"/>
  <c r="R6" i="44"/>
  <c r="X5" i="44"/>
  <c r="W5" i="44"/>
  <c r="V5" i="44"/>
  <c r="U5" i="44"/>
  <c r="T5" i="44"/>
  <c r="S5" i="44"/>
  <c r="R5" i="44"/>
  <c r="X4" i="44"/>
  <c r="W4" i="44"/>
  <c r="V4" i="44"/>
  <c r="U4" i="44"/>
  <c r="T4" i="44"/>
  <c r="S4" i="44"/>
  <c r="R4" i="44"/>
  <c r="N72" i="43"/>
  <c r="K72" i="43"/>
  <c r="H72" i="43"/>
  <c r="E72" i="43"/>
  <c r="B72" i="43"/>
  <c r="N71" i="43"/>
  <c r="K71" i="43"/>
  <c r="H71" i="43"/>
  <c r="E71" i="43"/>
  <c r="B71" i="43"/>
  <c r="N70" i="43"/>
  <c r="K70" i="43"/>
  <c r="H70" i="43"/>
  <c r="E70" i="43"/>
  <c r="B70" i="43"/>
  <c r="N69" i="43"/>
  <c r="L69" i="43"/>
  <c r="K69" i="43"/>
  <c r="H69" i="43"/>
  <c r="E69" i="43"/>
  <c r="B69" i="43"/>
  <c r="N68" i="43"/>
  <c r="K68" i="43"/>
  <c r="H68" i="43"/>
  <c r="F68" i="43"/>
  <c r="E68" i="43"/>
  <c r="B68" i="43"/>
  <c r="N67" i="43"/>
  <c r="K67" i="43"/>
  <c r="I67" i="43"/>
  <c r="H67" i="43"/>
  <c r="E67" i="43"/>
  <c r="B67" i="43"/>
  <c r="N66" i="43"/>
  <c r="K66" i="43"/>
  <c r="H66" i="43"/>
  <c r="E66" i="43"/>
  <c r="B66" i="43"/>
  <c r="N65" i="43"/>
  <c r="K65" i="43"/>
  <c r="H65" i="43"/>
  <c r="E65" i="43"/>
  <c r="C65" i="43"/>
  <c r="B65" i="43"/>
  <c r="N64" i="43"/>
  <c r="K64" i="43"/>
  <c r="H64" i="43"/>
  <c r="E64" i="43"/>
  <c r="B64" i="43"/>
  <c r="N63" i="43"/>
  <c r="K63" i="43"/>
  <c r="H63" i="43"/>
  <c r="E63" i="43"/>
  <c r="B63" i="43"/>
  <c r="N61" i="43"/>
  <c r="K61" i="43"/>
  <c r="H61" i="43"/>
  <c r="E61" i="43"/>
  <c r="B61" i="43"/>
  <c r="F29" i="43"/>
  <c r="O72" i="43" s="1"/>
  <c r="E29" i="43"/>
  <c r="D29" i="43"/>
  <c r="I72" i="43" s="1"/>
  <c r="C29" i="43"/>
  <c r="F72" i="43" s="1"/>
  <c r="B29" i="43"/>
  <c r="C72" i="43" s="1"/>
  <c r="F28" i="43"/>
  <c r="O71" i="43" s="1"/>
  <c r="E28" i="43"/>
  <c r="L71" i="43" s="1"/>
  <c r="D28" i="43"/>
  <c r="I71" i="43" s="1"/>
  <c r="C28" i="43"/>
  <c r="F71" i="43" s="1"/>
  <c r="B28" i="43"/>
  <c r="C71" i="43" s="1"/>
  <c r="F27" i="43"/>
  <c r="O70" i="43" s="1"/>
  <c r="E27" i="43"/>
  <c r="L70" i="43" s="1"/>
  <c r="D27" i="43"/>
  <c r="I70" i="43" s="1"/>
  <c r="C27" i="43"/>
  <c r="F70" i="43" s="1"/>
  <c r="B27" i="43"/>
  <c r="C70" i="43" s="1"/>
  <c r="F26" i="43"/>
  <c r="O69" i="43" s="1"/>
  <c r="E26" i="43"/>
  <c r="D26" i="43"/>
  <c r="I69" i="43" s="1"/>
  <c r="C26" i="43"/>
  <c r="F69" i="43" s="1"/>
  <c r="B26" i="43"/>
  <c r="C69" i="43" s="1"/>
  <c r="F25" i="43"/>
  <c r="O68" i="43" s="1"/>
  <c r="E25" i="43"/>
  <c r="L68" i="43" s="1"/>
  <c r="D25" i="43"/>
  <c r="I68" i="43" s="1"/>
  <c r="C25" i="43"/>
  <c r="B25" i="43"/>
  <c r="C68" i="43" s="1"/>
  <c r="F24" i="43"/>
  <c r="O67" i="43" s="1"/>
  <c r="E24" i="43"/>
  <c r="L67" i="43" s="1"/>
  <c r="D24" i="43"/>
  <c r="C24" i="43"/>
  <c r="F67" i="43" s="1"/>
  <c r="B24" i="43"/>
  <c r="C67" i="43" s="1"/>
  <c r="F23" i="43"/>
  <c r="O66" i="43" s="1"/>
  <c r="E23" i="43"/>
  <c r="L66" i="43" s="1"/>
  <c r="D23" i="43"/>
  <c r="I66" i="43" s="1"/>
  <c r="C23" i="43"/>
  <c r="F66" i="43" s="1"/>
  <c r="B23" i="43"/>
  <c r="C66" i="43" s="1"/>
  <c r="AB22" i="43"/>
  <c r="AB23" i="43" s="1"/>
  <c r="F22" i="43"/>
  <c r="O65" i="43" s="1"/>
  <c r="E22" i="43"/>
  <c r="L65" i="43" s="1"/>
  <c r="D22" i="43"/>
  <c r="I65" i="43" s="1"/>
  <c r="C22" i="43"/>
  <c r="F65" i="43" s="1"/>
  <c r="B22" i="43"/>
  <c r="F21" i="43"/>
  <c r="O64" i="43" s="1"/>
  <c r="E21" i="43"/>
  <c r="L64" i="43" s="1"/>
  <c r="D21" i="43"/>
  <c r="I64" i="43" s="1"/>
  <c r="C21" i="43"/>
  <c r="F64" i="43" s="1"/>
  <c r="B21" i="43"/>
  <c r="C64" i="43" s="1"/>
  <c r="F20" i="43"/>
  <c r="O63" i="43" s="1"/>
  <c r="E20" i="43"/>
  <c r="L63" i="43" s="1"/>
  <c r="D20" i="43"/>
  <c r="I63" i="43" s="1"/>
  <c r="C20" i="43"/>
  <c r="F63" i="43" s="1"/>
  <c r="B20" i="43"/>
  <c r="C63" i="43" s="1"/>
  <c r="F18" i="43"/>
  <c r="O61" i="43" s="1"/>
  <c r="E18" i="43"/>
  <c r="L61" i="43" s="1"/>
  <c r="D18" i="43"/>
  <c r="I61" i="43" s="1"/>
  <c r="C18" i="43"/>
  <c r="F61" i="43" s="1"/>
  <c r="B18" i="43"/>
  <c r="C61" i="43" s="1"/>
  <c r="X11" i="43"/>
  <c r="W11" i="43"/>
  <c r="V11" i="43"/>
  <c r="U11" i="43"/>
  <c r="T11" i="43"/>
  <c r="S11" i="43"/>
  <c r="R11" i="43"/>
  <c r="X10" i="43"/>
  <c r="W10" i="43"/>
  <c r="V10" i="43"/>
  <c r="U10" i="43"/>
  <c r="T10" i="43"/>
  <c r="S10" i="43"/>
  <c r="R10" i="43"/>
  <c r="X9" i="43"/>
  <c r="W9" i="43"/>
  <c r="V9" i="43"/>
  <c r="U9" i="43"/>
  <c r="T9" i="43"/>
  <c r="S9" i="43"/>
  <c r="R9" i="43"/>
  <c r="X8" i="43"/>
  <c r="W8" i="43"/>
  <c r="V8" i="43"/>
  <c r="U8" i="43"/>
  <c r="T8" i="43"/>
  <c r="S8" i="43"/>
  <c r="R8" i="43"/>
  <c r="X7" i="43"/>
  <c r="W7" i="43"/>
  <c r="V7" i="43"/>
  <c r="U7" i="43"/>
  <c r="T7" i="43"/>
  <c r="S7" i="43"/>
  <c r="R7" i="43"/>
  <c r="X6" i="43"/>
  <c r="W6" i="43"/>
  <c r="V6" i="43"/>
  <c r="U6" i="43"/>
  <c r="T6" i="43"/>
  <c r="S6" i="43"/>
  <c r="R6" i="43"/>
  <c r="X5" i="43"/>
  <c r="W5" i="43"/>
  <c r="V5" i="43"/>
  <c r="U5" i="43"/>
  <c r="T5" i="43"/>
  <c r="S5" i="43"/>
  <c r="R5" i="43"/>
  <c r="X4" i="43"/>
  <c r="W4" i="43"/>
  <c r="V4" i="43"/>
  <c r="U4" i="43"/>
  <c r="T4" i="43"/>
  <c r="S4" i="43"/>
  <c r="R4" i="43"/>
  <c r="I64" i="16"/>
  <c r="I65" i="16"/>
  <c r="I66" i="16"/>
  <c r="I67" i="16"/>
  <c r="I68" i="16"/>
  <c r="I69" i="16"/>
  <c r="I70" i="16"/>
  <c r="I71" i="16"/>
  <c r="I72" i="16"/>
  <c r="I63" i="16"/>
  <c r="H64" i="16"/>
  <c r="H65" i="16"/>
  <c r="H66" i="16"/>
  <c r="H67" i="16"/>
  <c r="H68" i="16"/>
  <c r="H69" i="16"/>
  <c r="H70" i="16"/>
  <c r="H71" i="16"/>
  <c r="H72" i="16"/>
  <c r="H63" i="16"/>
  <c r="I61" i="16"/>
  <c r="H61" i="16"/>
  <c r="D21" i="16"/>
  <c r="D22" i="16"/>
  <c r="D23" i="16"/>
  <c r="D24" i="16"/>
  <c r="D25" i="16"/>
  <c r="D26" i="16"/>
  <c r="D27" i="16"/>
  <c r="D28" i="16"/>
  <c r="D29" i="16"/>
  <c r="D20" i="16"/>
  <c r="D18" i="16"/>
  <c r="O61" i="16"/>
  <c r="N61" i="16"/>
  <c r="L61" i="16"/>
  <c r="K61" i="16"/>
  <c r="F61" i="16"/>
  <c r="E61" i="16"/>
  <c r="C61" i="16"/>
  <c r="B61" i="16"/>
  <c r="O64" i="16"/>
  <c r="O65" i="16"/>
  <c r="O66" i="16"/>
  <c r="O67" i="16"/>
  <c r="O68" i="16"/>
  <c r="O69" i="16"/>
  <c r="O70" i="16"/>
  <c r="O71" i="16"/>
  <c r="O72" i="16"/>
  <c r="O63" i="16"/>
  <c r="L64" i="16"/>
  <c r="L65" i="16"/>
  <c r="L66" i="16"/>
  <c r="L67" i="16"/>
  <c r="L68" i="16"/>
  <c r="L69" i="16"/>
  <c r="L70" i="16"/>
  <c r="L71" i="16"/>
  <c r="L63" i="16"/>
  <c r="F64" i="16"/>
  <c r="F65" i="16"/>
  <c r="F66" i="16"/>
  <c r="F67" i="16"/>
  <c r="F68" i="16"/>
  <c r="F69" i="16"/>
  <c r="F70" i="16"/>
  <c r="F71" i="16"/>
  <c r="F72" i="16"/>
  <c r="F63" i="16"/>
  <c r="C64" i="16"/>
  <c r="C65" i="16"/>
  <c r="C66" i="16"/>
  <c r="C67" i="16"/>
  <c r="C68" i="16"/>
  <c r="C69" i="16"/>
  <c r="C70" i="16"/>
  <c r="C71" i="16"/>
  <c r="C72" i="16"/>
  <c r="C63" i="16"/>
  <c r="F18" i="16"/>
  <c r="E18" i="16"/>
  <c r="C18" i="16"/>
  <c r="B18" i="16"/>
  <c r="B20" i="16"/>
  <c r="N64" i="16"/>
  <c r="N65" i="16"/>
  <c r="N66" i="16"/>
  <c r="N67" i="16"/>
  <c r="N68" i="16"/>
  <c r="N69" i="16"/>
  <c r="N70" i="16"/>
  <c r="N71" i="16"/>
  <c r="N72" i="16"/>
  <c r="B64" i="16"/>
  <c r="B65" i="16"/>
  <c r="B66" i="16"/>
  <c r="B67" i="16"/>
  <c r="B68" i="16"/>
  <c r="B69" i="16"/>
  <c r="B70" i="16"/>
  <c r="B71" i="16"/>
  <c r="B72" i="16"/>
  <c r="B63" i="16"/>
  <c r="B21" i="16"/>
  <c r="B22" i="16"/>
  <c r="B23" i="16"/>
  <c r="B24" i="16"/>
  <c r="B25" i="16"/>
  <c r="B26" i="16"/>
  <c r="B27" i="16"/>
  <c r="B28" i="16"/>
  <c r="B29" i="16"/>
  <c r="E64" i="16"/>
  <c r="E65" i="16"/>
  <c r="E66" i="16"/>
  <c r="E67" i="16"/>
  <c r="E68" i="16"/>
  <c r="E69" i="16"/>
  <c r="E70" i="16"/>
  <c r="E71" i="16"/>
  <c r="E72" i="16"/>
  <c r="E63" i="16"/>
  <c r="C21" i="16"/>
  <c r="C22" i="16"/>
  <c r="C23" i="16"/>
  <c r="C24" i="16"/>
  <c r="C25" i="16"/>
  <c r="C26" i="16"/>
  <c r="C27" i="16"/>
  <c r="C28" i="16"/>
  <c r="C29" i="16"/>
  <c r="C20" i="16"/>
  <c r="K64" i="16"/>
  <c r="K65" i="16"/>
  <c r="K66" i="16"/>
  <c r="K67" i="16"/>
  <c r="K68" i="16"/>
  <c r="K69" i="16"/>
  <c r="K70" i="16"/>
  <c r="K71" i="16"/>
  <c r="K72" i="16"/>
  <c r="K63" i="16"/>
  <c r="F29" i="16"/>
  <c r="F21" i="16"/>
  <c r="F22" i="16"/>
  <c r="F23" i="16"/>
  <c r="F24" i="16"/>
  <c r="F25" i="16"/>
  <c r="F26" i="16"/>
  <c r="F27" i="16"/>
  <c r="F28" i="16"/>
  <c r="F20" i="16"/>
  <c r="AG21" i="49" l="1" a="1"/>
  <c r="AG21" i="49" s="1"/>
  <c r="AC21" i="49" a="1"/>
  <c r="AC21" i="49" s="1"/>
  <c r="AF21" i="49" a="1"/>
  <c r="AF21" i="49" s="1"/>
  <c r="AE21" i="49" a="1"/>
  <c r="AE21" i="49" s="1"/>
  <c r="AH21" i="49" a="1"/>
  <c r="AH21" i="49" s="1"/>
  <c r="AD21" i="49" a="1"/>
  <c r="AD21" i="49" s="1"/>
  <c r="AB24" i="49"/>
  <c r="AB25" i="49" s="1"/>
  <c r="AB26" i="49" s="1"/>
  <c r="AB27" i="49" s="1"/>
  <c r="AB28" i="49" s="1"/>
  <c r="AB29" i="49" s="1"/>
  <c r="AB30" i="49" s="1"/>
  <c r="AB31" i="49" s="1"/>
  <c r="AB23" i="50"/>
  <c r="AB24" i="50" s="1"/>
  <c r="AB25" i="50" s="1"/>
  <c r="AB26" i="50" s="1"/>
  <c r="AB27" i="50" s="1"/>
  <c r="AB28" i="50" s="1"/>
  <c r="AB29" i="50" s="1"/>
  <c r="AB30" i="50" s="1"/>
  <c r="AB31" i="50" s="1"/>
  <c r="AC21" i="50" a="1"/>
  <c r="AC21" i="50" s="1"/>
  <c r="AG21" i="50" a="1"/>
  <c r="AG21" i="50" s="1"/>
  <c r="AD21" i="50" a="1"/>
  <c r="AD21" i="50" s="1"/>
  <c r="AH21" i="50" a="1"/>
  <c r="AH21" i="50" s="1"/>
  <c r="AE21" i="50" a="1"/>
  <c r="AE21" i="50" s="1"/>
  <c r="AB25" i="48"/>
  <c r="AB26" i="48" s="1"/>
  <c r="AB27" i="48" s="1"/>
  <c r="AB28" i="48" s="1"/>
  <c r="AB29" i="48" s="1"/>
  <c r="AB30" i="48" s="1"/>
  <c r="AB31" i="48" s="1"/>
  <c r="AE21" i="48" a="1"/>
  <c r="AE21" i="48" s="1"/>
  <c r="AF21" i="48" a="1"/>
  <c r="AF21" i="48" s="1"/>
  <c r="AC21" i="48" a="1"/>
  <c r="AC21" i="48" s="1"/>
  <c r="AG21" i="48" a="1"/>
  <c r="AG21" i="48" s="1"/>
  <c r="AD21" i="48" a="1"/>
  <c r="AD21" i="48" s="1"/>
  <c r="AB23" i="47"/>
  <c r="AB23" i="46"/>
  <c r="AH21" i="45" a="1"/>
  <c r="AH21" i="45" s="1"/>
  <c r="AB24" i="45"/>
  <c r="AB25" i="45" s="1"/>
  <c r="AB26" i="45" s="1"/>
  <c r="AB27" i="45" s="1"/>
  <c r="AB28" i="45" s="1"/>
  <c r="AB29" i="45" s="1"/>
  <c r="AB30" i="45" s="1"/>
  <c r="AB31" i="45" s="1"/>
  <c r="AB23" i="44"/>
  <c r="AH21" i="43" a="1"/>
  <c r="AH21" i="43" s="1"/>
  <c r="AD21" i="43" a="1"/>
  <c r="AD21" i="43" s="1"/>
  <c r="AF21" i="43" a="1"/>
  <c r="AF21" i="43" s="1"/>
  <c r="AB24" i="43"/>
  <c r="AB25" i="43" s="1"/>
  <c r="AB26" i="43" s="1"/>
  <c r="AB27" i="43" s="1"/>
  <c r="AB28" i="43" s="1"/>
  <c r="AB29" i="43" s="1"/>
  <c r="AB30" i="43" s="1"/>
  <c r="AB31" i="43" s="1"/>
  <c r="AE21" i="43" a="1"/>
  <c r="AE21" i="43" s="1"/>
  <c r="AF21" i="50" l="1" a="1"/>
  <c r="AF21" i="50" s="1"/>
  <c r="AH21" i="48" a="1"/>
  <c r="AH21" i="48" s="1"/>
  <c r="AB24" i="47"/>
  <c r="AB24" i="46"/>
  <c r="AE21" i="45" a="1"/>
  <c r="AE21" i="45" s="1"/>
  <c r="AC21" i="45" a="1"/>
  <c r="AC21" i="45" s="1"/>
  <c r="AF21" i="45" a="1"/>
  <c r="AF21" i="45" s="1"/>
  <c r="AG21" i="45" a="1"/>
  <c r="AG21" i="45" s="1"/>
  <c r="AD21" i="45" a="1"/>
  <c r="AD21" i="45" s="1"/>
  <c r="AB24" i="44"/>
  <c r="AG21" i="43" a="1"/>
  <c r="AG21" i="43" s="1"/>
  <c r="AC21" i="43" a="1"/>
  <c r="AC21" i="43" s="1"/>
  <c r="AB25" i="47" l="1"/>
  <c r="AB25" i="46"/>
  <c r="AB25" i="44"/>
  <c r="AB26" i="47" l="1"/>
  <c r="AB26" i="46"/>
  <c r="AB26" i="44"/>
  <c r="AB27" i="47" l="1"/>
  <c r="AB27" i="46"/>
  <c r="AB27" i="44"/>
  <c r="AB28" i="47" l="1"/>
  <c r="AH21" i="46" a="1"/>
  <c r="AH21" i="46" s="1"/>
  <c r="AB28" i="46"/>
  <c r="AB29" i="46" s="1"/>
  <c r="AB30" i="46" s="1"/>
  <c r="AB31" i="46" s="1"/>
  <c r="AF21" i="46" a="1"/>
  <c r="AF21" i="46" s="1"/>
  <c r="AE21" i="46" a="1"/>
  <c r="AE21" i="46" s="1"/>
  <c r="AG21" i="46" a="1"/>
  <c r="AG21" i="46" s="1"/>
  <c r="AD21" i="46" a="1"/>
  <c r="AD21" i="46" s="1"/>
  <c r="AB28" i="44"/>
  <c r="AB29" i="47" l="1"/>
  <c r="AB30" i="47" s="1"/>
  <c r="AB31" i="47" s="1"/>
  <c r="AG21" i="47" s="1" a="1"/>
  <c r="AG21" i="47" s="1"/>
  <c r="AF21" i="47" a="1"/>
  <c r="AF21" i="47" s="1"/>
  <c r="AC21" i="47" a="1"/>
  <c r="AC21" i="47" s="1"/>
  <c r="AE21" i="47" a="1"/>
  <c r="AE21" i="47" s="1"/>
  <c r="AH21" i="47" a="1"/>
  <c r="AH21" i="47" s="1"/>
  <c r="AD21" i="47" a="1"/>
  <c r="AD21" i="47" s="1"/>
  <c r="AC21" i="46" a="1"/>
  <c r="AC21" i="46" s="1"/>
  <c r="AB29" i="44"/>
  <c r="AB30" i="44" l="1"/>
  <c r="AB31" i="44" l="1"/>
  <c r="AF21" i="44" l="1" a="1"/>
  <c r="AF21" i="44" s="1"/>
  <c r="AH21" i="44" a="1"/>
  <c r="AH21" i="44" s="1"/>
  <c r="AD21" i="44" a="1"/>
  <c r="AD21" i="44" s="1"/>
  <c r="AC21" i="44" a="1"/>
  <c r="AC21" i="44" s="1"/>
  <c r="AE21" i="44" a="1"/>
  <c r="AE21" i="44" s="1"/>
  <c r="AG21" i="44" a="1"/>
  <c r="AG21" i="44" s="1"/>
  <c r="N63" i="16" l="1"/>
  <c r="E21" i="16"/>
  <c r="E22" i="16"/>
  <c r="E23" i="16"/>
  <c r="E24" i="16"/>
  <c r="E25" i="16"/>
  <c r="E26" i="16"/>
  <c r="E27" i="16"/>
  <c r="E28" i="16"/>
  <c r="E29" i="16"/>
  <c r="C48" i="34"/>
  <c r="C47" i="34"/>
  <c r="C46" i="34"/>
  <c r="C45" i="34"/>
  <c r="C44" i="34"/>
  <c r="C43" i="34"/>
  <c r="C42" i="34"/>
  <c r="E20" i="16" l="1"/>
  <c r="AB22" i="16" l="1"/>
  <c r="AB23" i="16" s="1"/>
  <c r="AB24" i="16" l="1"/>
  <c r="AB25" i="16" s="1"/>
  <c r="AB26" i="16" s="1"/>
  <c r="AB27" i="16" s="1"/>
  <c r="AB28" i="16" s="1"/>
  <c r="AB29" i="16" s="1"/>
  <c r="AB30" i="16" s="1"/>
  <c r="AB31" i="16" s="1"/>
  <c r="X11" i="16" l="1"/>
  <c r="W11" i="16"/>
  <c r="V11" i="16"/>
  <c r="U11" i="16"/>
  <c r="T11" i="16"/>
  <c r="S11" i="16"/>
  <c r="R11" i="16"/>
  <c r="X10" i="16"/>
  <c r="W10" i="16"/>
  <c r="V10" i="16"/>
  <c r="U10" i="16"/>
  <c r="T10" i="16"/>
  <c r="S10" i="16"/>
  <c r="R10" i="16"/>
  <c r="X9" i="16"/>
  <c r="W9" i="16"/>
  <c r="V9" i="16"/>
  <c r="U9" i="16"/>
  <c r="T9" i="16"/>
  <c r="S9" i="16"/>
  <c r="R9" i="16"/>
  <c r="X8" i="16"/>
  <c r="W8" i="16"/>
  <c r="V8" i="16"/>
  <c r="U8" i="16"/>
  <c r="T8" i="16"/>
  <c r="S8" i="16"/>
  <c r="R8" i="16"/>
  <c r="X7" i="16"/>
  <c r="W7" i="16"/>
  <c r="V7" i="16"/>
  <c r="U7" i="16"/>
  <c r="T7" i="16"/>
  <c r="S7" i="16"/>
  <c r="R7" i="16"/>
  <c r="X6" i="16"/>
  <c r="W6" i="16"/>
  <c r="V6" i="16"/>
  <c r="U6" i="16"/>
  <c r="T6" i="16"/>
  <c r="S6" i="16"/>
  <c r="R6" i="16"/>
  <c r="X5" i="16"/>
  <c r="W5" i="16"/>
  <c r="V5" i="16"/>
  <c r="U5" i="16"/>
  <c r="T5" i="16"/>
  <c r="S5" i="16"/>
  <c r="R5" i="16"/>
  <c r="X4" i="16"/>
  <c r="W4" i="16"/>
  <c r="AG21" i="16" s="1" a="1"/>
  <c r="AG21" i="16" s="1"/>
  <c r="V4" i="16"/>
  <c r="AF21" i="16" s="1" a="1"/>
  <c r="AF21" i="16" s="1"/>
  <c r="U4" i="16"/>
  <c r="AE21" i="16" s="1" a="1"/>
  <c r="AE21" i="16" s="1"/>
  <c r="T4" i="16"/>
  <c r="AD21" i="16" s="1" a="1"/>
  <c r="AD21" i="16" s="1"/>
  <c r="S4" i="16"/>
  <c r="AC21" i="16" s="1" a="1"/>
  <c r="AC21" i="16" s="1"/>
  <c r="R4" i="16"/>
  <c r="X12" i="15"/>
  <c r="W12" i="15"/>
  <c r="V12" i="15"/>
  <c r="U12" i="15"/>
  <c r="T12" i="15"/>
  <c r="S12" i="15"/>
  <c r="R12" i="15"/>
  <c r="X11" i="15"/>
  <c r="W11" i="15"/>
  <c r="V11" i="15"/>
  <c r="U11" i="15"/>
  <c r="T11" i="15"/>
  <c r="S11" i="15"/>
  <c r="R11" i="15"/>
  <c r="X10" i="15"/>
  <c r="W10" i="15"/>
  <c r="V10" i="15"/>
  <c r="U10" i="15"/>
  <c r="T10" i="15"/>
  <c r="S10" i="15"/>
  <c r="R10" i="15"/>
  <c r="X9" i="15"/>
  <c r="W9" i="15"/>
  <c r="V9" i="15"/>
  <c r="U9" i="15"/>
  <c r="T9" i="15"/>
  <c r="S9" i="15"/>
  <c r="R9" i="15"/>
  <c r="X8" i="15"/>
  <c r="W8" i="15"/>
  <c r="V8" i="15"/>
  <c r="U8" i="15"/>
  <c r="T8" i="15"/>
  <c r="S8" i="15"/>
  <c r="R8" i="15"/>
  <c r="X7" i="15"/>
  <c r="W7" i="15"/>
  <c r="V7" i="15"/>
  <c r="U7" i="15"/>
  <c r="T7" i="15"/>
  <c r="S7" i="15"/>
  <c r="R7" i="15"/>
  <c r="X6" i="15"/>
  <c r="W6" i="15"/>
  <c r="V6" i="15"/>
  <c r="U6" i="15"/>
  <c r="T6" i="15"/>
  <c r="S6" i="15"/>
  <c r="R6" i="15"/>
  <c r="X5" i="15"/>
  <c r="W5" i="15"/>
  <c r="V5" i="15"/>
  <c r="U5" i="15"/>
  <c r="T5" i="15"/>
  <c r="S5" i="15"/>
  <c r="R5" i="15"/>
  <c r="X4" i="15"/>
  <c r="W4" i="15"/>
  <c r="V4" i="15"/>
  <c r="U4" i="15"/>
  <c r="T4" i="15"/>
  <c r="S4" i="15"/>
  <c r="R4" i="15"/>
  <c r="X3" i="15"/>
  <c r="W3" i="15"/>
  <c r="V3" i="15"/>
  <c r="U3" i="15"/>
  <c r="T3" i="15"/>
  <c r="S3" i="15"/>
  <c r="R3" i="15"/>
  <c r="AH21" i="16" l="1" a="1"/>
  <c r="AH21" i="1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<sst xmlns="http://schemas.openxmlformats.org/spreadsheetml/2006/main" count="634" uniqueCount="80">
  <si>
    <t>RF</t>
    <phoneticPr fontId="4"/>
  </si>
  <si>
    <t>パワー[w]</t>
    <phoneticPr fontId="4"/>
  </si>
  <si>
    <t>mark速度</t>
    <rPh sb="4" eb="6">
      <t>ソクド</t>
    </rPh>
    <phoneticPr fontId="4"/>
  </si>
  <si>
    <t>jump速度</t>
    <rPh sb="4" eb="6">
      <t>ソクド</t>
    </rPh>
    <phoneticPr fontId="4"/>
  </si>
  <si>
    <t>手数</t>
    <rPh sb="0" eb="2">
      <t>テカズ</t>
    </rPh>
    <phoneticPr fontId="4"/>
  </si>
  <si>
    <t>DNA</t>
    <phoneticPr fontId="4"/>
  </si>
  <si>
    <t>〇計測</t>
    <rPh sb="1" eb="3">
      <t>ケイソク</t>
    </rPh>
    <phoneticPr fontId="2"/>
  </si>
  <si>
    <t>width(X)</t>
    <phoneticPr fontId="2"/>
  </si>
  <si>
    <t>length(Y)</t>
    <phoneticPr fontId="2"/>
  </si>
  <si>
    <t>62umP</t>
    <phoneticPr fontId="4"/>
  </si>
  <si>
    <t>狭ピッチ</t>
    <rPh sb="0" eb="1">
      <t>セマ</t>
    </rPh>
    <phoneticPr fontId="4"/>
  </si>
  <si>
    <t>×</t>
    <phoneticPr fontId="2"/>
  </si>
  <si>
    <t>75umP</t>
    <phoneticPr fontId="4"/>
  </si>
  <si>
    <t>sub59</t>
    <phoneticPr fontId="2"/>
  </si>
  <si>
    <t>85umP</t>
    <phoneticPr fontId="4"/>
  </si>
  <si>
    <t>広ピッチ</t>
    <rPh sb="0" eb="1">
      <t>コウ</t>
    </rPh>
    <phoneticPr fontId="4"/>
  </si>
  <si>
    <t>sub60</t>
    <phoneticPr fontId="2"/>
  </si>
  <si>
    <t>100umP</t>
    <phoneticPr fontId="4"/>
  </si>
  <si>
    <t>sub21</t>
    <phoneticPr fontId="2"/>
  </si>
  <si>
    <t>120umP</t>
    <phoneticPr fontId="4"/>
  </si>
  <si>
    <t>sub22</t>
    <phoneticPr fontId="2"/>
  </si>
  <si>
    <t>140umP</t>
    <phoneticPr fontId="4"/>
  </si>
  <si>
    <t>sub84</t>
    <phoneticPr fontId="2"/>
  </si>
  <si>
    <t>165umP</t>
    <phoneticPr fontId="4"/>
  </si>
  <si>
    <t>sub10</t>
    <phoneticPr fontId="2"/>
  </si>
  <si>
    <t>200umP</t>
    <phoneticPr fontId="4"/>
  </si>
  <si>
    <t>sub3</t>
    <phoneticPr fontId="2"/>
  </si>
  <si>
    <t>240umP</t>
    <phoneticPr fontId="4"/>
  </si>
  <si>
    <t>sub63</t>
    <phoneticPr fontId="2"/>
  </si>
  <si>
    <t>280umP</t>
    <phoneticPr fontId="4"/>
  </si>
  <si>
    <t>sub64</t>
    <phoneticPr fontId="2"/>
  </si>
  <si>
    <t>※mm/s</t>
    <phoneticPr fontId="4"/>
  </si>
  <si>
    <t>※透過率65.0%で計算</t>
    <rPh sb="1" eb="4">
      <t>トウカリツ</t>
    </rPh>
    <rPh sb="10" eb="12">
      <t>ケイサン</t>
    </rPh>
    <phoneticPr fontId="4"/>
  </si>
  <si>
    <t>条件出し結果(center)</t>
    <phoneticPr fontId="2"/>
  </si>
  <si>
    <t>本加工結果</t>
    <rPh sb="0" eb="5">
      <t>ホンカコウケッカ</t>
    </rPh>
    <phoneticPr fontId="2"/>
  </si>
  <si>
    <t>変化割合(変化が±20%を超えているものは赤字)</t>
    <rPh sb="0" eb="4">
      <t>ヘンカワリアイ</t>
    </rPh>
    <rPh sb="5" eb="7">
      <t>ヘンカ</t>
    </rPh>
    <rPh sb="13" eb="14">
      <t>コ</t>
    </rPh>
    <rPh sb="21" eb="23">
      <t>アカジ</t>
    </rPh>
    <phoneticPr fontId="2"/>
  </si>
  <si>
    <t>ピッチ</t>
    <phoneticPr fontId="2"/>
  </si>
  <si>
    <t>嶺高さ</t>
    <rPh sb="0" eb="2">
      <t>ミネタカ</t>
    </rPh>
    <phoneticPr fontId="2"/>
  </si>
  <si>
    <t>先端R</t>
    <rPh sb="0" eb="2">
      <t>センタン</t>
    </rPh>
    <phoneticPr fontId="2"/>
  </si>
  <si>
    <t>頂角</t>
    <rPh sb="0" eb="2">
      <t>チョウカク</t>
    </rPh>
    <phoneticPr fontId="2"/>
  </si>
  <si>
    <t>谷底振幅</t>
    <rPh sb="0" eb="4">
      <t>タニゾコシンプク</t>
    </rPh>
    <phoneticPr fontId="2"/>
  </si>
  <si>
    <t>嶺線粗さ</t>
    <rPh sb="0" eb="3">
      <t>ミネセンアラ</t>
    </rPh>
    <phoneticPr fontId="2"/>
  </si>
  <si>
    <t>DR</t>
    <phoneticPr fontId="2"/>
  </si>
  <si>
    <t>1stLot_0-0</t>
    <phoneticPr fontId="2"/>
  </si>
  <si>
    <t>1stLot_0-1</t>
  </si>
  <si>
    <t>1stLot_0-2</t>
  </si>
  <si>
    <t>1stLot_0-3</t>
  </si>
  <si>
    <t>1stLot_1-0</t>
    <phoneticPr fontId="2"/>
  </si>
  <si>
    <t>1stLot_1-1</t>
    <phoneticPr fontId="2"/>
  </si>
  <si>
    <t>1stLot_1-2</t>
  </si>
  <si>
    <t>1stLot_1-3</t>
  </si>
  <si>
    <t>1stLot_2-0</t>
    <phoneticPr fontId="2"/>
  </si>
  <si>
    <t>1stLot_3-0</t>
    <phoneticPr fontId="2"/>
  </si>
  <si>
    <t>条件出し結果(center)※嶺線粗さは二本の平均で算出</t>
    <rPh sb="15" eb="18">
      <t>ミネセンアラ</t>
    </rPh>
    <rPh sb="20" eb="22">
      <t>ニホン</t>
    </rPh>
    <rPh sb="23" eb="25">
      <t>ヘイキン</t>
    </rPh>
    <rPh sb="26" eb="28">
      <t>サンシュツ</t>
    </rPh>
    <phoneticPr fontId="2"/>
  </si>
  <si>
    <t>比率下限</t>
    <rPh sb="0" eb="2">
      <t>ヒリツ</t>
    </rPh>
    <rPh sb="2" eb="4">
      <t>カゲン</t>
    </rPh>
    <phoneticPr fontId="2"/>
  </si>
  <si>
    <t>峰高さ</t>
    <rPh sb="0" eb="2">
      <t>ミネタカ</t>
    </rPh>
    <phoneticPr fontId="2"/>
  </si>
  <si>
    <t>本加工結果（効果倍率）</t>
    <rPh sb="0" eb="5">
      <t>ホンカコウケッカ</t>
    </rPh>
    <rPh sb="6" eb="10">
      <t>コウカバイリツ</t>
    </rPh>
    <phoneticPr fontId="2"/>
  </si>
  <si>
    <t>at/h</t>
    <phoneticPr fontId="2"/>
  </si>
  <si>
    <t>s+=17</t>
    <phoneticPr fontId="2"/>
  </si>
  <si>
    <t>実</t>
    <rPh sb="0" eb="1">
      <t>ジツ</t>
    </rPh>
    <phoneticPr fontId="4"/>
  </si>
  <si>
    <t>p</t>
  </si>
  <si>
    <t>嶺線粗さ</t>
    <rPh sb="0" eb="3">
      <t>ミネセンアラ</t>
    </rPh>
    <phoneticPr fontId="2"/>
  </si>
  <si>
    <t>谷底振幅</t>
    <rPh sb="0" eb="4">
      <t>タニゾコシンプク</t>
    </rPh>
    <phoneticPr fontId="2"/>
  </si>
  <si>
    <t>頂角</t>
    <rPh sb="0" eb="2">
      <t>チョウカク</t>
    </rPh>
    <phoneticPr fontId="2"/>
  </si>
  <si>
    <t>先端R</t>
    <rPh sb="0" eb="2">
      <t>センタン</t>
    </rPh>
    <phoneticPr fontId="2"/>
  </si>
  <si>
    <t>高さ</t>
    <rPh sb="0" eb="1">
      <t>タカ</t>
    </rPh>
    <phoneticPr fontId="2"/>
  </si>
  <si>
    <t>度数分布</t>
    <rPh sb="0" eb="2">
      <t>ドスウ</t>
    </rPh>
    <rPh sb="2" eb="4">
      <t>ブンプ</t>
    </rPh>
    <phoneticPr fontId="2"/>
  </si>
  <si>
    <t>条件出し3Dモデル</t>
    <rPh sb="0" eb="3">
      <t>ジョウケンダ</t>
    </rPh>
    <phoneticPr fontId="2"/>
  </si>
  <si>
    <t>本加工3Dモデル</t>
    <rPh sb="0" eb="1">
      <t>ホン</t>
    </rPh>
    <rPh sb="1" eb="3">
      <t>カコウ</t>
    </rPh>
    <phoneticPr fontId="2"/>
  </si>
  <si>
    <t>効果倍率プロット用計算スペース</t>
    <rPh sb="0" eb="4">
      <t>コウカバイリツ</t>
    </rPh>
    <rPh sb="8" eb="9">
      <t>ヨウ</t>
    </rPh>
    <rPh sb="9" eb="11">
      <t>ケイサン</t>
    </rPh>
    <phoneticPr fontId="2"/>
  </si>
  <si>
    <t>条件だし→</t>
    <rPh sb="0" eb="2">
      <t>ジョウケン</t>
    </rPh>
    <phoneticPr fontId="2"/>
  </si>
  <si>
    <t>本加工→</t>
    <rPh sb="0" eb="3">
      <t>ホンカコウ</t>
    </rPh>
    <phoneticPr fontId="2"/>
  </si>
  <si>
    <t>条件出し→</t>
    <rPh sb="0" eb="3">
      <t>ジョウケンダ</t>
    </rPh>
    <phoneticPr fontId="2"/>
  </si>
  <si>
    <t>h/s[-]</t>
    <phoneticPr fontId="2"/>
  </si>
  <si>
    <t>効果倍率</t>
    <rPh sb="0" eb="4">
      <t>コウカバイリツ</t>
    </rPh>
    <phoneticPr fontId="2"/>
  </si>
  <si>
    <t>R/s [-]</t>
    <phoneticPr fontId="2"/>
  </si>
  <si>
    <t>deg</t>
    <phoneticPr fontId="2"/>
  </si>
  <si>
    <t>3Ra/h [-]</t>
    <phoneticPr fontId="2"/>
  </si>
  <si>
    <t>ab/h [-]</t>
    <phoneticPr fontId="2"/>
  </si>
  <si>
    <t>効果倍率プロット用計算スペース(グラフ用)</t>
    <rPh sb="0" eb="4">
      <t>コウカバイリツ</t>
    </rPh>
    <rPh sb="8" eb="9">
      <t>ヨウ</t>
    </rPh>
    <rPh sb="9" eb="11">
      <t>ケイサン</t>
    </rPh>
    <rPh sb="19" eb="20">
      <t>ヨウ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</si>
</sst>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);[Red]\(0.00\)"/>
    <numFmt numFmtId="177" formatCode="0.00_ "/>
    <numFmt numFmtId="178" formatCode="0.0"/>
    <numFmt numFmtId="179" formatCode="0.0000_ "/>
  </numFmts>
  <fonts count="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4"/>
      <color rgb="FF000000"/>
      <name val="Meiryo"/>
      <family val="3"/>
      <charset val="128"/>
    </font>
    <font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DC7F3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/>
  </cellStyleXfs>
  <cellXfs count="91">
    <xf numFmtId="0" fontId="0" fillId="0" borderId="0" xfId="0">
      <alignment vertical="center"/>
    </xf>
    <xf numFmtId="176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1" applyNumberFormat="1" applyFont="1" applyAlignment="1">
      <alignment horizontal="right" vertical="center"/>
    </xf>
    <xf numFmtId="0" fontId="0" fillId="0" borderId="0" xfId="1" applyFont="1" applyAlignment="1">
      <alignment horizontal="right" vertical="center"/>
    </xf>
    <xf numFmtId="0" fontId="0" fillId="0" borderId="0" xfId="0" applyAlignment="1">
      <alignment horizontal="right"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77" fontId="0" fillId="4" borderId="1" xfId="0" applyNumberFormat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176" fontId="0" fillId="3" borderId="1" xfId="1" applyNumberFormat="1" applyFont="1" applyFill="1" applyBorder="1" applyAlignment="1">
      <alignment horizontal="right" vertical="center"/>
    </xf>
    <xf numFmtId="0" fontId="0" fillId="3" borderId="1" xfId="1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0" fontId="0" fillId="0" borderId="2" xfId="0" applyBorder="1" applyAlignment="1">
      <alignment horizontal="center" vertical="center" wrapText="1"/>
    </xf>
    <xf numFmtId="0" fontId="3" fillId="0" borderId="0" xfId="3"/>
    <xf numFmtId="178" fontId="3" fillId="0" borderId="0" xfId="3" applyNumberFormat="1"/>
    <xf numFmtId="0" fontId="3" fillId="5" borderId="0" xfId="3" applyFill="1"/>
    <xf numFmtId="178" fontId="3" fillId="5" borderId="0" xfId="3" applyNumberFormat="1" applyFill="1"/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 applyFill="1" applyBorder="1" applyAlignment="1">
      <alignment horizontal="center" vertical="center"/>
    </xf>
    <xf numFmtId="176" fontId="0" fillId="0" borderId="0" xfId="1" applyNumberFormat="1" applyFont="1" applyFill="1" applyBorder="1" applyAlignment="1">
      <alignment horizontal="right" vertical="center"/>
    </xf>
    <xf numFmtId="0" fontId="1" fillId="0" borderId="0" xfId="2">
      <alignment vertical="center"/>
    </xf>
    <xf numFmtId="177" fontId="0" fillId="0" borderId="0" xfId="1" applyNumberFormat="1" applyFont="1" applyFill="1" applyBorder="1" applyAlignment="1">
      <alignment horizontal="right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177" fontId="0" fillId="6" borderId="1" xfId="0" applyNumberFormat="1" applyFill="1" applyBorder="1">
      <alignment vertical="center"/>
    </xf>
    <xf numFmtId="0" fontId="0" fillId="7" borderId="1" xfId="0" applyFill="1" applyBorder="1" applyAlignment="1">
      <alignment horizontal="center" vertical="center"/>
    </xf>
    <xf numFmtId="179" fontId="0" fillId="7" borderId="1" xfId="1" applyNumberFormat="1" applyFont="1" applyFill="1" applyBorder="1" applyAlignment="1">
      <alignment horizontal="right" vertical="center"/>
    </xf>
    <xf numFmtId="179" fontId="0" fillId="7" borderId="1" xfId="0" applyNumberFormat="1" applyFill="1" applyBorder="1" applyAlignment="1">
      <alignment horizontal="right"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7" xfId="0" applyBorder="1">
      <alignment vertical="center"/>
    </xf>
    <xf numFmtId="176" fontId="0" fillId="0" borderId="17" xfId="1" applyNumberFormat="1" applyFont="1" applyBorder="1" applyAlignment="1">
      <alignment horizontal="center" vertical="center"/>
    </xf>
    <xf numFmtId="0" fontId="0" fillId="0" borderId="17" xfId="0" applyBorder="1" applyAlignment="1">
      <alignment horizontal="right" vertical="center"/>
    </xf>
    <xf numFmtId="177" fontId="0" fillId="0" borderId="17" xfId="0" applyNumberFormat="1" applyBorder="1">
      <alignment vertical="center"/>
    </xf>
    <xf numFmtId="177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9" xfId="0" applyBorder="1" applyAlignment="1">
      <alignment horizontal="center" vertical="center" wrapText="1"/>
    </xf>
    <xf numFmtId="176" fontId="0" fillId="0" borderId="0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177" fontId="0" fillId="0" borderId="0" xfId="0" applyNumberFormat="1" applyBorder="1">
      <alignment vertical="center"/>
    </xf>
    <xf numFmtId="177" fontId="0" fillId="0" borderId="20" xfId="0" applyNumberFormat="1" applyBorder="1">
      <alignment vertical="center"/>
    </xf>
    <xf numFmtId="0" fontId="1" fillId="0" borderId="0" xfId="2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16" xfId="0" applyBorder="1">
      <alignment vertical="center"/>
    </xf>
    <xf numFmtId="0" fontId="0" fillId="0" borderId="18" xfId="0" applyBorder="1">
      <alignment vertical="center"/>
    </xf>
    <xf numFmtId="0" fontId="0" fillId="6" borderId="0" xfId="0" applyFill="1" applyBorder="1">
      <alignment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 wrapText="1"/>
    </xf>
    <xf numFmtId="0" fontId="8" fillId="0" borderId="19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179" fontId="0" fillId="0" borderId="0" xfId="0" applyNumberFormat="1" applyBorder="1">
      <alignment vertical="center"/>
    </xf>
    <xf numFmtId="179" fontId="0" fillId="0" borderId="13" xfId="0" applyNumberFormat="1" applyBorder="1">
      <alignment vertical="center"/>
    </xf>
    <xf numFmtId="179" fontId="0" fillId="0" borderId="15" xfId="0" applyNumberFormat="1" applyBorder="1">
      <alignment vertical="center"/>
    </xf>
    <xf numFmtId="179" fontId="0" fillId="0" borderId="8" xfId="0" applyNumberFormat="1" applyBorder="1">
      <alignment vertical="center"/>
    </xf>
    <xf numFmtId="176" fontId="0" fillId="0" borderId="0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76" fontId="0" fillId="2" borderId="3" xfId="1" applyNumberFormat="1" applyFont="1" applyFill="1" applyBorder="1" applyAlignment="1">
      <alignment horizontal="center" vertical="center"/>
    </xf>
    <xf numFmtId="176" fontId="0" fillId="2" borderId="4" xfId="1" applyNumberFormat="1" applyFont="1" applyFill="1" applyBorder="1" applyAlignment="1">
      <alignment horizontal="center" vertical="center"/>
    </xf>
    <xf numFmtId="176" fontId="0" fillId="2" borderId="5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176" fontId="7" fillId="7" borderId="1" xfId="1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76" fontId="0" fillId="2" borderId="1" xfId="1" applyNumberFormat="1" applyFont="1" applyFill="1" applyBorder="1" applyAlignment="1">
      <alignment horizontal="center" vertical="center"/>
    </xf>
    <xf numFmtId="177" fontId="0" fillId="2" borderId="3" xfId="1" applyNumberFormat="1" applyFont="1" applyFill="1" applyBorder="1" applyAlignment="1">
      <alignment horizontal="center" vertical="center"/>
    </xf>
    <xf numFmtId="177" fontId="0" fillId="2" borderId="4" xfId="1" applyNumberFormat="1" applyFont="1" applyFill="1" applyBorder="1" applyAlignment="1">
      <alignment horizontal="center" vertical="center"/>
    </xf>
    <xf numFmtId="177" fontId="0" fillId="2" borderId="5" xfId="1" applyNumberFormat="1" applyFont="1" applyFill="1" applyBorder="1" applyAlignment="1">
      <alignment horizontal="center" vertical="center"/>
    </xf>
    <xf numFmtId="176" fontId="0" fillId="0" borderId="4" xfId="1" applyNumberFormat="1" applyFont="1" applyBorder="1" applyAlignment="1">
      <alignment horizontal="center" vertical="center"/>
    </xf>
  </cellXfs>
  <cellStyles count="4">
    <cellStyle name="標準" xfId="0" builtinId="0"/>
    <cellStyle name="標準 2" xfId="2" xr:uid="{4EB4CD87-4EC9-4004-AAFA-5C8079EAB158}"/>
    <cellStyle name="標準 3" xfId="1" xr:uid="{A96F5826-E912-4EF3-B85B-2A38660A14C2}"/>
    <cellStyle name="標準 4" xfId="3" xr:uid="{A0DB3AF8-C20C-478D-92A3-1632F7C4BB9E}"/>
  </cellStyles>
  <dxfs count="1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EDC7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効果倍率!$C$41</c:f>
              <c:strCache>
                <c:ptCount val="1"/>
                <c:pt idx="0">
                  <c:v>s+=17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効果倍率!$B$42:$B$48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効果倍率!$C$42:$C$48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8-4F63-BE20-0979F5ADC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97616"/>
        <c:axId val="1526798272"/>
      </c:scatterChart>
      <c:valAx>
        <c:axId val="152679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6798272"/>
        <c:crosses val="autoZero"/>
        <c:crossBetween val="midCat"/>
      </c:valAx>
      <c:valAx>
        <c:axId val="15267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679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0628709872804361"/>
          <c:y val="4.7866725056943477E-2"/>
          <c:w val="0.58671269937411674"/>
          <c:h val="0.7829685236674967"/>
        </c:manualLayout>
      </c:layout>
      <c:scatterChart>
        <c:scatterStyle val="lineMarker"/>
        <c:varyColors val="0"/>
        <c:ser>
          <c:idx val="0"/>
          <c:order val="0"/>
          <c:tx>
            <c:v>s+=15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[1]高さh_ピッチs_5次!$CZ$17:$CZ$57</c:f>
              <c:numCache>
                <c:formatCode>General</c:formatCode>
                <c:ptCount val="41"/>
                <c:pt idx="0">
                  <c:v>-0.56058573194706773</c:v>
                </c:pt>
                <c:pt idx="1">
                  <c:v>-0.40704796809995419</c:v>
                </c:pt>
                <c:pt idx="2">
                  <c:v>-0.26408103373168301</c:v>
                </c:pt>
                <c:pt idx="3">
                  <c:v>-0.13091275126877311</c:v>
                </c:pt>
                <c:pt idx="4">
                  <c:v>-6.8690525439311168E-3</c:v>
                </c:pt>
                <c:pt idx="5">
                  <c:v>0.10863204195315855</c:v>
                </c:pt>
                <c:pt idx="6">
                  <c:v>0.21608644382494782</c:v>
                </c:pt>
                <c:pt idx="7">
                  <c:v>0.31591001751524916</c:v>
                </c:pt>
                <c:pt idx="8">
                  <c:v>0.40844460105835101</c:v>
                </c:pt>
                <c:pt idx="9">
                  <c:v>0.49396402682828244</c:v>
                </c:pt>
                <c:pt idx="10">
                  <c:v>0.57268014228784192</c:v>
                </c:pt>
                <c:pt idx="11">
                  <c:v>0.64474883073782296</c:v>
                </c:pt>
                <c:pt idx="12">
                  <c:v>0.71027603206633227</c:v>
                </c:pt>
                <c:pt idx="13">
                  <c:v>0.76932376349778442</c:v>
                </c:pt>
                <c:pt idx="14">
                  <c:v>0.82191614034216631</c:v>
                </c:pt>
                <c:pt idx="15">
                  <c:v>0.86804539674370029</c:v>
                </c:pt>
                <c:pt idx="16">
                  <c:v>0.90767790643139046</c:v>
                </c:pt>
                <c:pt idx="17">
                  <c:v>0.94076020346653555</c:v>
                </c:pt>
                <c:pt idx="18">
                  <c:v>0.96722500299295122</c:v>
                </c:pt>
                <c:pt idx="19">
                  <c:v>0.98699722198552797</c:v>
                </c:pt>
                <c:pt idx="20">
                  <c:v>1</c:v>
                </c:pt>
                <c:pt idx="21">
                  <c:v>1.0061607199219429</c:v>
                </c:pt>
                <c:pt idx="22">
                  <c:v>1.005417028715202</c:v>
                </c:pt>
                <c:pt idx="23">
                  <c:v>0.99772285817259609</c:v>
                </c:pt>
                <c:pt idx="24">
                  <c:v>0.98305444566303979</c:v>
                </c:pt>
                <c:pt idx="25">
                  <c:v>0.96141635488370514</c:v>
                </c:pt>
                <c:pt idx="26">
                  <c:v>0.93284749660447985</c:v>
                </c:pt>
                <c:pt idx="27">
                  <c:v>0.89742714942320156</c:v>
                </c:pt>
                <c:pt idx="28">
                  <c:v>0.85528098050926127</c:v>
                </c:pt>
                <c:pt idx="29">
                  <c:v>0.80658706635428878</c:v>
                </c:pt>
                <c:pt idx="30">
                  <c:v>0.75158191352645609</c:v>
                </c:pt>
                <c:pt idx="31">
                  <c:v>0.69056647941007332</c:v>
                </c:pt>
                <c:pt idx="32">
                  <c:v>0.6239121929661815</c:v>
                </c:pt>
                <c:pt idx="33">
                  <c:v>0.55206697547038153</c:v>
                </c:pt>
                <c:pt idx="34">
                  <c:v>0.47556126126812426</c:v>
                </c:pt>
                <c:pt idx="35">
                  <c:v>0.39501401852105339</c:v>
                </c:pt>
                <c:pt idx="36">
                  <c:v>0.3111387699661744</c:v>
                </c:pt>
                <c:pt idx="37">
                  <c:v>0.22474961364852558</c:v>
                </c:pt>
                <c:pt idx="38">
                  <c:v>0.13676724368343263</c:v>
                </c:pt>
                <c:pt idx="39">
                  <c:v>4.82249709970329E-2</c:v>
                </c:pt>
                <c:pt idx="40">
                  <c:v>-3.9725255919057061E-2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403F-ABA1-7966301E1D7D}"/>
            </c:ext>
          </c:extLst>
        </c:ser>
        <c:ser>
          <c:idx val="1"/>
          <c:order val="1"/>
          <c:tx>
            <c:v>s+=17</c:v>
          </c:tx>
          <c:spPr>
            <a:ln w="158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0-403F-ABA1-7966301E1D7D}"/>
            </c:ext>
          </c:extLst>
        </c:ser>
        <c:ser>
          <c:idx val="2"/>
          <c:order val="2"/>
          <c:tx>
            <c:v>s+=19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[1]高さh_ピッチs_5次!$DB$17:$DB$57</c:f>
              <c:numCache>
                <c:formatCode>General</c:formatCode>
                <c:ptCount val="41"/>
                <c:pt idx="0">
                  <c:v>-0.76139856163285091</c:v>
                </c:pt>
                <c:pt idx="1">
                  <c:v>-0.54782398229891527</c:v>
                </c:pt>
                <c:pt idx="2">
                  <c:v>-0.35350505992031783</c:v>
                </c:pt>
                <c:pt idx="3">
                  <c:v>-0.17663687688483756</c:v>
                </c:pt>
                <c:pt idx="4">
                  <c:v>-1.5645188704587552E-2</c:v>
                </c:pt>
                <c:pt idx="5">
                  <c:v>0.13082702328823437</c:v>
                </c:pt>
                <c:pt idx="6">
                  <c:v>0.26393299924561903</c:v>
                </c:pt>
                <c:pt idx="7">
                  <c:v>0.3846356481082015</c:v>
                </c:pt>
                <c:pt idx="8">
                  <c:v>0.4937209949094325</c:v>
                </c:pt>
                <c:pt idx="9">
                  <c:v>0.59181162808007315</c:v>
                </c:pt>
                <c:pt idx="10">
                  <c:v>0.67938014675229363</c:v>
                </c:pt>
                <c:pt idx="11">
                  <c:v>0.75676260806410167</c:v>
                </c:pt>
                <c:pt idx="12">
                  <c:v>0.82417197446387103</c:v>
                </c:pt>
                <c:pt idx="13">
                  <c:v>0.88171156101437753</c:v>
                </c:pt>
                <c:pt idx="14">
                  <c:v>0.92938848269731533</c:v>
                </c:pt>
                <c:pt idx="15">
                  <c:v>0.96712710171673277</c:v>
                </c:pt>
                <c:pt idx="16">
                  <c:v>0.99478247480569737</c:v>
                </c:pt>
                <c:pt idx="17">
                  <c:v>1.0121538005277921</c:v>
                </c:pt>
                <c:pt idx="18">
                  <c:v>1.0189978665833239</c:v>
                </c:pt>
                <c:pt idx="19">
                  <c:v>1.0150424971121947</c:v>
                </c:pt>
                <c:pt idx="20">
                  <c:v>1</c:v>
                </c:pt>
                <c:pt idx="21">
                  <c:v>0.97358061418105912</c:v>
                </c:pt>
                <c:pt idx="22">
                  <c:v>0.93550595694275518</c:v>
                </c:pt>
                <c:pt idx="23">
                  <c:v>0.88552247123127237</c:v>
                </c:pt>
                <c:pt idx="24">
                  <c:v>0.82341487295265725</c:v>
                </c:pt>
                <c:pt idx="25">
                  <c:v>0.74901959828321141</c:v>
                </c:pt>
                <c:pt idx="26">
                  <c:v>0.66223825096452527</c:v>
                </c:pt>
                <c:pt idx="27">
                  <c:v>0.56305104961865859</c:v>
                </c:pt>
                <c:pt idx="28">
                  <c:v>0.45153027504354731</c:v>
                </c:pt>
                <c:pt idx="29">
                  <c:v>0.32785371751826381</c:v>
                </c:pt>
                <c:pt idx="30">
                  <c:v>0.19231812411790103</c:v>
                </c:pt>
                <c:pt idx="31">
                  <c:v>4.5352646000759188E-2</c:v>
                </c:pt>
                <c:pt idx="32">
                  <c:v>-0.11246771426742795</c:v>
                </c:pt>
                <c:pt idx="33">
                  <c:v>-0.28040865542910021</c:v>
                </c:pt>
                <c:pt idx="34">
                  <c:v>-0.45756313022112988</c:v>
                </c:pt>
                <c:pt idx="35">
                  <c:v>-0.64283789807228053</c:v>
                </c:pt>
                <c:pt idx="36">
                  <c:v>-0.83494007778447299</c:v>
                </c:pt>
                <c:pt idx="37">
                  <c:v>-1.0323637002550305</c:v>
                </c:pt>
                <c:pt idx="38">
                  <c:v>-1.2333762611514421</c:v>
                </c:pt>
                <c:pt idx="39">
                  <c:v>-1.4360052736217348</c:v>
                </c:pt>
                <c:pt idx="40">
                  <c:v>-1.6380248209795869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0-403F-ABA1-7966301E1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138864"/>
        <c:axId val="1043137224"/>
      </c:scatterChart>
      <c:valAx>
        <c:axId val="1043138864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900" b="0">
                    <a:solidFill>
                      <a:schemeClr val="tx1"/>
                    </a:solidFill>
                  </a:rPr>
                  <a:t>h/s [-]</a:t>
                </a:r>
                <a:endParaRPr lang="ja-JP" altLang="en-US" sz="900" b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7442869641294838"/>
              <c:y val="0.90676640419947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3137224"/>
        <c:crosses val="autoZero"/>
        <c:crossBetween val="midCat"/>
        <c:majorUnit val="0.1"/>
      </c:valAx>
      <c:valAx>
        <c:axId val="1043137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900" b="1">
                    <a:solidFill>
                      <a:schemeClr val="tx1"/>
                    </a:solidFill>
                  </a:rPr>
                  <a:t>効果倍率</a:t>
                </a:r>
              </a:p>
            </c:rich>
          </c:tx>
          <c:layout>
            <c:manualLayout>
              <c:xMode val="edge"/>
              <c:yMode val="edge"/>
              <c:x val="7.3072939962847E-3"/>
              <c:y val="0.347681966473961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31388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'75umP'!$AC$21:$AC$31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F-456B-8BD0-70FDD7D6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'75umP'!$AD$21:$AD$31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D-47E1-A83F-DF06BE1A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'75umP'!$AE$21:$AE$32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9-407B-B277-E855EB290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'75umP'!$AF$21:$AF$32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9-40CC-AAA6-10824CC42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'75umP'!$AG$20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'75umP'!$AG$21:$AG$32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C-4A81-A3AA-AED2FFD14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'75umP'!$AH$20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'75umP'!$AB$21:$AB$32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'75umP'!$AH$21:$AH$32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2-4E2C-ADA8-CA29CDE65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9F-46B7-94DF-0AEA06FEE24C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'75umP'!$N$63:$N$69</c:f>
              <c:numCache>
                <c:formatCode>General</c:formatCode>
                <c:ptCount val="7"/>
                <c:pt idx="0">
                  <c:v>0.14772727272727271</c:v>
                </c:pt>
                <c:pt idx="1">
                  <c:v>0.15642458100558659</c:v>
                </c:pt>
                <c:pt idx="2">
                  <c:v>0.18555240793201133</c:v>
                </c:pt>
                <c:pt idx="3">
                  <c:v>0.16847826086956524</c:v>
                </c:pt>
                <c:pt idx="4">
                  <c:v>0.14529914529914528</c:v>
                </c:pt>
                <c:pt idx="5">
                  <c:v>0.14492753623188406</c:v>
                </c:pt>
                <c:pt idx="6">
                  <c:v>0.18666666666666668</c:v>
                </c:pt>
              </c:numCache>
            </c:numRef>
          </c:xVal>
          <c:yVal>
            <c:numRef>
              <c:f>'75umP'!$O$63:$O$69</c:f>
              <c:numCache>
                <c:formatCode>0.0000_ </c:formatCode>
                <c:ptCount val="7"/>
                <c:pt idx="0">
                  <c:v>0.99174408393621716</c:v>
                </c:pt>
                <c:pt idx="1">
                  <c:v>0.98931460505632918</c:v>
                </c:pt>
                <c:pt idx="2">
                  <c:v>0.9798804966652378</c:v>
                </c:pt>
                <c:pt idx="3">
                  <c:v>0.98555538744580906</c:v>
                </c:pt>
                <c:pt idx="4">
                  <c:v>0.99236890158613122</c:v>
                </c:pt>
                <c:pt idx="5">
                  <c:v>0.99246229143965836</c:v>
                </c:pt>
                <c:pt idx="6">
                  <c:v>0.97951294451358017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9F-46B7-94DF-0AEA06FEE24C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'75umP'!$N$61</c:f>
              <c:numCache>
                <c:formatCode>General</c:formatCode>
                <c:ptCount val="1"/>
                <c:pt idx="0">
                  <c:v>0.10795454545454544</c:v>
                </c:pt>
              </c:numCache>
            </c:numRef>
          </c:xVal>
          <c:yVal>
            <c:numRef>
              <c:f>'75umP'!$O$61</c:f>
              <c:numCache>
                <c:formatCode>0.0000_ </c:formatCode>
                <c:ptCount val="1"/>
                <c:pt idx="0">
                  <c:v>0.99832065690194771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F-46B7-94DF-0AEA06FE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1-43E6-A406-8F29F9051ABD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'75umP'!$B$63:$B$70</c:f>
              <c:numCache>
                <c:formatCode>General</c:formatCode>
                <c:ptCount val="8"/>
                <c:pt idx="0">
                  <c:v>0.46995994659546064</c:v>
                </c:pt>
                <c:pt idx="1">
                  <c:v>0.47448641484426768</c:v>
                </c:pt>
                <c:pt idx="2">
                  <c:v>0.47066666666666662</c:v>
                </c:pt>
                <c:pt idx="3">
                  <c:v>0.48580858085808576</c:v>
                </c:pt>
                <c:pt idx="4">
                  <c:v>0.46768820786142573</c:v>
                </c:pt>
                <c:pt idx="5">
                  <c:v>0.46339825386165212</c:v>
                </c:pt>
                <c:pt idx="6">
                  <c:v>0.49668874172185429</c:v>
                </c:pt>
                <c:pt idx="7">
                  <c:v>0.48425196850393698</c:v>
                </c:pt>
              </c:numCache>
            </c:numRef>
          </c:xVal>
          <c:yVal>
            <c:numRef>
              <c:f>'75umP'!$C$63:$C$70</c:f>
              <c:numCache>
                <c:formatCode>0.0000_ </c:formatCode>
                <c:ptCount val="8"/>
                <c:pt idx="0">
                  <c:v>1.0058765462922261</c:v>
                </c:pt>
                <c:pt idx="1">
                  <c:v>1.0065452884693371</c:v>
                </c:pt>
                <c:pt idx="2">
                  <c:v>1.0059998278569018</c:v>
                </c:pt>
                <c:pt idx="3">
                  <c:v>1.0069683792042261</c:v>
                </c:pt>
                <c:pt idx="4">
                  <c:v>1.0054328757846662</c:v>
                </c:pt>
                <c:pt idx="5">
                  <c:v>1.0043975240548675</c:v>
                </c:pt>
                <c:pt idx="6">
                  <c:v>1.0057026678993637</c:v>
                </c:pt>
                <c:pt idx="7">
                  <c:v>1.0070157182152095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1-43E6-A406-8F29F9051ABD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'75umP'!$B$61</c:f>
              <c:numCache>
                <c:formatCode>General</c:formatCode>
                <c:ptCount val="1"/>
                <c:pt idx="0">
                  <c:v>0.4687083888149135</c:v>
                </c:pt>
              </c:numCache>
            </c:numRef>
          </c:xVal>
          <c:yVal>
            <c:numRef>
              <c:f>'75umP'!$C$61</c:f>
              <c:numCache>
                <c:formatCode>General</c:formatCode>
                <c:ptCount val="1"/>
                <c:pt idx="0">
                  <c:v>1.0056410633498434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041-43E6-A406-8F29F9051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10000000000000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C9-4EAC-8692-8A77BD7FBC72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'75umP'!$E$63:$E$70</c:f>
              <c:numCache>
                <c:formatCode>General</c:formatCode>
                <c:ptCount val="8"/>
                <c:pt idx="0">
                  <c:v>5.0734312416555398E-2</c:v>
                </c:pt>
                <c:pt idx="1">
                  <c:v>5.5666003976143144E-2</c:v>
                </c:pt>
                <c:pt idx="2">
                  <c:v>5.3333333333333337E-2</c:v>
                </c:pt>
                <c:pt idx="3">
                  <c:v>4.3564356435643561E-2</c:v>
                </c:pt>
                <c:pt idx="4">
                  <c:v>5.9293804130579615E-2</c:v>
                </c:pt>
                <c:pt idx="5">
                  <c:v>6.044325050369375E-2</c:v>
                </c:pt>
                <c:pt idx="6">
                  <c:v>5.2317880794701989E-2</c:v>
                </c:pt>
                <c:pt idx="7">
                  <c:v>5.9711286089238841E-2</c:v>
                </c:pt>
              </c:numCache>
            </c:numRef>
          </c:xVal>
          <c:yVal>
            <c:numRef>
              <c:f>'75umP'!$F$63:$F$70</c:f>
              <c:numCache>
                <c:formatCode>0.0000_ </c:formatCode>
                <c:ptCount val="8"/>
                <c:pt idx="0">
                  <c:v>0.87342418830765634</c:v>
                </c:pt>
                <c:pt idx="1">
                  <c:v>0.85733912282246905</c:v>
                </c:pt>
                <c:pt idx="2">
                  <c:v>0.86491386205761311</c:v>
                </c:pt>
                <c:pt idx="3">
                  <c:v>0.89712051124330161</c:v>
                </c:pt>
                <c:pt idx="4">
                  <c:v>0.84570570107609155</c:v>
                </c:pt>
                <c:pt idx="5">
                  <c:v>0.84206178320464642</c:v>
                </c:pt>
                <c:pt idx="6">
                  <c:v>0.86823094393700551</c:v>
                </c:pt>
                <c:pt idx="7">
                  <c:v>0.84437975100978191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C9-4EAC-8692-8A77BD7FBC72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'75umP'!$E$61</c:f>
              <c:numCache>
                <c:formatCode>General</c:formatCode>
                <c:ptCount val="1"/>
                <c:pt idx="0">
                  <c:v>5.1264980026631164E-2</c:v>
                </c:pt>
              </c:numCache>
            </c:numRef>
          </c:xVal>
          <c:yVal>
            <c:numRef>
              <c:f>'75umP'!$F$61</c:f>
              <c:numCache>
                <c:formatCode>0.0000_ </c:formatCode>
                <c:ptCount val="1"/>
                <c:pt idx="0">
                  <c:v>0.87168133577318241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C9-4EAC-8692-8A77BD7F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1A-438F-BB46-00DFACC6CB8E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'75umP'!$K$63:$K$70</c:f>
              <c:numCache>
                <c:formatCode>General</c:formatCode>
                <c:ptCount val="8"/>
                <c:pt idx="0">
                  <c:v>7.6704545454545456E-2</c:v>
                </c:pt>
                <c:pt idx="1">
                  <c:v>7.5418994413407839E-2</c:v>
                </c:pt>
                <c:pt idx="2">
                  <c:v>9.3484419263456103E-2</c:v>
                </c:pt>
                <c:pt idx="3">
                  <c:v>8.1521739130434784E-2</c:v>
                </c:pt>
                <c:pt idx="4">
                  <c:v>7.2649572649572641E-2</c:v>
                </c:pt>
                <c:pt idx="5">
                  <c:v>0.12608695652173915</c:v>
                </c:pt>
                <c:pt idx="6">
                  <c:v>9.5999999999999988E-2</c:v>
                </c:pt>
                <c:pt idx="7">
                  <c:v>9.7560975609756115E-2</c:v>
                </c:pt>
              </c:numCache>
            </c:numRef>
          </c:xVal>
          <c:yVal>
            <c:numRef>
              <c:f>'75umP'!$L$63:$L$70</c:f>
              <c:numCache>
                <c:formatCode>0.0000_ </c:formatCode>
                <c:ptCount val="8"/>
                <c:pt idx="0">
                  <c:v>0.96397803697925455</c:v>
                </c:pt>
                <c:pt idx="1">
                  <c:v>0.96517535886736949</c:v>
                </c:pt>
                <c:pt idx="2">
                  <c:v>0.94649385727535318</c:v>
                </c:pt>
                <c:pt idx="3">
                  <c:v>0.95931146560703673</c:v>
                </c:pt>
                <c:pt idx="4">
                  <c:v>0.96768595669694568</c:v>
                </c:pt>
                <c:pt idx="5">
                  <c:v>0.90266579221480647</c:v>
                </c:pt>
                <c:pt idx="6">
                  <c:v>0.94357551020408159</c:v>
                </c:pt>
                <c:pt idx="7">
                  <c:v>0.9417256492126892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1A-438F-BB46-00DFACC6CB8E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'75umP'!$K$61</c:f>
              <c:numCache>
                <c:formatCode>General</c:formatCode>
                <c:ptCount val="1"/>
                <c:pt idx="0">
                  <c:v>9.375E-2</c:v>
                </c:pt>
              </c:numCache>
            </c:numRef>
          </c:xVal>
          <c:yVal>
            <c:numRef>
              <c:f>'75umP'!$L$61</c:f>
              <c:numCache>
                <c:formatCode>0.0000_ </c:formatCode>
                <c:ptCount val="1"/>
                <c:pt idx="0">
                  <c:v>0.94618941326530615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1A-438F-BB46-00DFACC6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  <a:endParaRPr lang="en-US" altLang="ja-JP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3719382845518416"/>
          <c:y val="0.11150752569678296"/>
          <c:w val="0.79742307692307701"/>
          <c:h val="0.75466217948717951"/>
        </c:manualLayout>
      </c:layout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3-4739-8D88-BE1F4D3BC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138864"/>
        <c:axId val="1043137224"/>
      </c:scatterChart>
      <c:valAx>
        <c:axId val="1043138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900" b="0">
                    <a:solidFill>
                      <a:schemeClr val="tx1"/>
                    </a:solidFill>
                  </a:rPr>
                  <a:t>α [deg]</a:t>
                </a:r>
                <a:endParaRPr lang="ja-JP" altLang="en-US" sz="900" b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51538247863247866"/>
              <c:y val="0.923048504273504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3137224"/>
        <c:crosses val="autoZero"/>
        <c:crossBetween val="midCat"/>
        <c:majorUnit val="30"/>
      </c:valAx>
      <c:valAx>
        <c:axId val="1043137224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900" b="1">
                    <a:solidFill>
                      <a:schemeClr val="tx1"/>
                    </a:solidFill>
                  </a:rPr>
                  <a:t>効果倍率</a:t>
                </a:r>
              </a:p>
            </c:rich>
          </c:tx>
          <c:layout>
            <c:manualLayout>
              <c:xMode val="edge"/>
              <c:yMode val="edge"/>
              <c:x val="7.3069862961703735E-3"/>
              <c:y val="0.347682051833182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31388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'85umP'!$AB$21:$AB$31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'85umP'!$AC$21:$AC$31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E-4A58-A5F3-A99197A9D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'85umP'!$AB$21:$AB$31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'85umP'!$AD$21:$AD$31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3-40F4-80BB-97767428D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'85umP'!$AB$21:$AB$32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'85umP'!$AE$21:$AE$32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4-4840-AF0A-52C87040E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'85umP'!$AB$21:$AB$32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'85umP'!$AF$21:$AF$32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4-400C-B8B1-00DDC663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'85umP'!$AG$20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'85umP'!$AB$21:$AB$32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'85umP'!$AG$21:$AG$32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0-4020-849E-A6573F80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'85umP'!$AH$20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'85umP'!$AB$21:$AB$32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'85umP'!$AH$21:$AH$32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41D7-B1B0-D904DCE4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90-43EA-837E-F584D12AFB14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'85umP'!$N$63:$N$69</c:f>
              <c:numCache>
                <c:formatCode>General</c:formatCode>
                <c:ptCount val="7"/>
                <c:pt idx="0">
                  <c:v>0.11229946524064172</c:v>
                </c:pt>
                <c:pt idx="1">
                  <c:v>0.15064935064935064</c:v>
                </c:pt>
                <c:pt idx="2">
                  <c:v>0.13733798604187439</c:v>
                </c:pt>
                <c:pt idx="3">
                  <c:v>9.0909090909090912E-2</c:v>
                </c:pt>
                <c:pt idx="4">
                  <c:v>0.1272264631043257</c:v>
                </c:pt>
                <c:pt idx="5">
                  <c:v>6.8241469816272965E-2</c:v>
                </c:pt>
                <c:pt idx="6">
                  <c:v>6.9135802469135796E-2</c:v>
                </c:pt>
              </c:numCache>
            </c:numRef>
          </c:xVal>
          <c:yVal>
            <c:numRef>
              <c:f>'85umP'!$O$63:$O$69</c:f>
              <c:numCache>
                <c:formatCode>0.0000_ </c:formatCode>
                <c:ptCount val="7"/>
                <c:pt idx="0">
                  <c:v>0.99800344990152734</c:v>
                </c:pt>
                <c:pt idx="1">
                  <c:v>0.99095983485650641</c:v>
                </c:pt>
                <c:pt idx="2">
                  <c:v>0.99423216954892302</c:v>
                </c:pt>
                <c:pt idx="3">
                  <c:v>0.99866815108257634</c:v>
                </c:pt>
                <c:pt idx="4">
                  <c:v>0.99615171699657656</c:v>
                </c:pt>
                <c:pt idx="5">
                  <c:v>0.99742043056325425</c:v>
                </c:pt>
                <c:pt idx="6">
                  <c:v>0.99749286249905078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90-43EA-837E-F584D12AFB14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'85umP'!$N$61</c:f>
              <c:numCache>
                <c:formatCode>General</c:formatCode>
                <c:ptCount val="1"/>
                <c:pt idx="0">
                  <c:v>7.4999999999999997E-2</c:v>
                </c:pt>
              </c:numCache>
            </c:numRef>
          </c:xVal>
          <c:yVal>
            <c:numRef>
              <c:f>'85umP'!$O$61</c:f>
              <c:numCache>
                <c:formatCode>0.0000_ </c:formatCode>
                <c:ptCount val="1"/>
                <c:pt idx="0">
                  <c:v>0.99793472265625005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90-43EA-837E-F584D12AF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4E-472E-A1E8-6B010FEBDA23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'85umP'!$B$63:$B$70</c:f>
              <c:numCache>
                <c:formatCode>General</c:formatCode>
                <c:ptCount val="8"/>
                <c:pt idx="0">
                  <c:v>0.44208037825059104</c:v>
                </c:pt>
                <c:pt idx="1">
                  <c:v>0.44715447154471549</c:v>
                </c:pt>
                <c:pt idx="2">
                  <c:v>0.47901617813861858</c:v>
                </c:pt>
                <c:pt idx="3">
                  <c:v>0.45134818288393908</c:v>
                </c:pt>
                <c:pt idx="4">
                  <c:v>0.45724258289703318</c:v>
                </c:pt>
                <c:pt idx="5">
                  <c:v>0.44849911712772228</c:v>
                </c:pt>
                <c:pt idx="6">
                  <c:v>0.47900650502661141</c:v>
                </c:pt>
                <c:pt idx="7">
                  <c:v>0.47748815165876773</c:v>
                </c:pt>
              </c:numCache>
            </c:numRef>
          </c:xVal>
          <c:yVal>
            <c:numRef>
              <c:f>'85umP'!$C$63:$C$70</c:f>
              <c:numCache>
                <c:formatCode>0.0000_ </c:formatCode>
                <c:ptCount val="8"/>
                <c:pt idx="0">
                  <c:v>0.99539008300276366</c:v>
                </c:pt>
                <c:pt idx="1">
                  <c:v>0.99812097486422846</c:v>
                </c:pt>
                <c:pt idx="2">
                  <c:v>1.0069283637628483</c:v>
                </c:pt>
                <c:pt idx="3">
                  <c:v>1.0001001920458872</c:v>
                </c:pt>
                <c:pt idx="4">
                  <c:v>1.0024590589289659</c:v>
                </c:pt>
                <c:pt idx="5">
                  <c:v>0.99878290746397835</c:v>
                </c:pt>
                <c:pt idx="6">
                  <c:v>1.0069278500336181</c:v>
                </c:pt>
                <c:pt idx="7">
                  <c:v>1.0068310758321171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4E-472E-A1E8-6B010FEBDA23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'85umP'!$B$61</c:f>
              <c:numCache>
                <c:formatCode>General</c:formatCode>
                <c:ptCount val="1"/>
                <c:pt idx="0">
                  <c:v>0.47309284447072741</c:v>
                </c:pt>
              </c:numCache>
            </c:numRef>
          </c:xVal>
          <c:yVal>
            <c:numRef>
              <c:f>'85umP'!$C$61</c:f>
              <c:numCache>
                <c:formatCode>General</c:formatCode>
                <c:ptCount val="1"/>
                <c:pt idx="0">
                  <c:v>1.0063699019419892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4E-472E-A1E8-6B010FEB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4-47E3-B77B-7D8D316800F1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'85umP'!$E$63:$E$70</c:f>
              <c:numCache>
                <c:formatCode>General</c:formatCode>
                <c:ptCount val="8"/>
                <c:pt idx="0">
                  <c:v>5.9692671394799064E-2</c:v>
                </c:pt>
                <c:pt idx="1">
                  <c:v>6.5621370499419282E-2</c:v>
                </c:pt>
                <c:pt idx="2">
                  <c:v>7.3249358247268817E-2</c:v>
                </c:pt>
                <c:pt idx="3">
                  <c:v>6.7995310668229794E-2</c:v>
                </c:pt>
                <c:pt idx="4">
                  <c:v>9.191390343222805E-2</c:v>
                </c:pt>
                <c:pt idx="5">
                  <c:v>6.9452619187757511E-2</c:v>
                </c:pt>
                <c:pt idx="6">
                  <c:v>7.2146658781785916E-2</c:v>
                </c:pt>
                <c:pt idx="7">
                  <c:v>7.1090047393364927E-2</c:v>
                </c:pt>
              </c:numCache>
            </c:numRef>
          </c:xVal>
          <c:yVal>
            <c:numRef>
              <c:f>'85umP'!$F$63:$F$70</c:f>
              <c:numCache>
                <c:formatCode>0.0000_ </c:formatCode>
                <c:ptCount val="8"/>
                <c:pt idx="0">
                  <c:v>0.84443881301884838</c:v>
                </c:pt>
                <c:pt idx="1">
                  <c:v>0.82592629955871</c:v>
                </c:pt>
                <c:pt idx="2">
                  <c:v>0.80305389844238129</c:v>
                </c:pt>
                <c:pt idx="3">
                  <c:v>0.8186910975431041</c:v>
                </c:pt>
                <c:pt idx="4">
                  <c:v>0.75128994483392275</c:v>
                </c:pt>
                <c:pt idx="5">
                  <c:v>0.81430180162713084</c:v>
                </c:pt>
                <c:pt idx="6">
                  <c:v>0.80629281770803851</c:v>
                </c:pt>
                <c:pt idx="7">
                  <c:v>0.80941770155176018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4-47E3-B77B-7D8D316800F1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'85umP'!$E$61</c:f>
              <c:numCache>
                <c:formatCode>General</c:formatCode>
                <c:ptCount val="1"/>
                <c:pt idx="0">
                  <c:v>7.0963926670609107E-2</c:v>
                </c:pt>
              </c:numCache>
            </c:numRef>
          </c:xVal>
          <c:yVal>
            <c:numRef>
              <c:f>'85umP'!$F$61</c:f>
              <c:numCache>
                <c:formatCode>0.0000_ </c:formatCode>
                <c:ptCount val="1"/>
                <c:pt idx="0">
                  <c:v>0.80979209879972758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4-47E3-B77B-7D8D3168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F-4618-96DF-B80FD8C07BC8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'85umP'!$K$63:$K$70</c:f>
              <c:numCache>
                <c:formatCode>General</c:formatCode>
                <c:ptCount val="8"/>
                <c:pt idx="0">
                  <c:v>0.10427807486631015</c:v>
                </c:pt>
                <c:pt idx="1">
                  <c:v>0.112987012987013</c:v>
                </c:pt>
                <c:pt idx="2">
                  <c:v>9.3095712861415769E-2</c:v>
                </c:pt>
                <c:pt idx="3">
                  <c:v>9.3506493506493524E-2</c:v>
                </c:pt>
                <c:pt idx="4">
                  <c:v>9.1603053435114504E-2</c:v>
                </c:pt>
                <c:pt idx="5">
                  <c:v>0.10629921259842522</c:v>
                </c:pt>
                <c:pt idx="6">
                  <c:v>0.1222222222222222</c:v>
                </c:pt>
                <c:pt idx="7">
                  <c:v>0.16004962779156326</c:v>
                </c:pt>
              </c:numCache>
            </c:numRef>
          </c:xVal>
          <c:yVal>
            <c:numRef>
              <c:f>'85umP'!$L$63:$L$70</c:f>
              <c:numCache>
                <c:formatCode>0.0000_ </c:formatCode>
                <c:ptCount val="8"/>
                <c:pt idx="0">
                  <c:v>0.93342499858475236</c:v>
                </c:pt>
                <c:pt idx="1">
                  <c:v>0.92184041773228098</c:v>
                </c:pt>
                <c:pt idx="2">
                  <c:v>0.94693788722545813</c:v>
                </c:pt>
                <c:pt idx="3">
                  <c:v>0.94646858574767401</c:v>
                </c:pt>
                <c:pt idx="4">
                  <c:v>0.948625799600185</c:v>
                </c:pt>
                <c:pt idx="5">
                  <c:v>0.93081924939360083</c:v>
                </c:pt>
                <c:pt idx="6">
                  <c:v>0.90854119425547997</c:v>
                </c:pt>
                <c:pt idx="7">
                  <c:v>0.84316806108437992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F-4618-96DF-B80FD8C07BC8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'85umP'!$K$61</c:f>
              <c:numCache>
                <c:formatCode>General</c:formatCode>
                <c:ptCount val="1"/>
                <c:pt idx="0">
                  <c:v>0.13500000000000001</c:v>
                </c:pt>
              </c:numCache>
            </c:numRef>
          </c:xVal>
          <c:yVal>
            <c:numRef>
              <c:f>'85umP'!$L$61</c:f>
              <c:numCache>
                <c:formatCode>0.0000_ </c:formatCode>
                <c:ptCount val="1"/>
                <c:pt idx="0">
                  <c:v>0.8884183673469388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F-4618-96DF-B80FD8C0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45-4029-AC67-0631020C2F8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'85umP'!$H$63:$H$70</c:f>
              <c:numCache>
                <c:formatCode>General</c:formatCode>
                <c:ptCount val="8"/>
                <c:pt idx="0">
                  <c:v>38.6</c:v>
                </c:pt>
                <c:pt idx="1">
                  <c:v>37.75</c:v>
                </c:pt>
                <c:pt idx="2">
                  <c:v>30.130000000000003</c:v>
                </c:pt>
                <c:pt idx="3">
                  <c:v>33.799999999999997</c:v>
                </c:pt>
                <c:pt idx="4">
                  <c:v>33.200000000000003</c:v>
                </c:pt>
                <c:pt idx="5">
                  <c:v>30.349999999999998</c:v>
                </c:pt>
                <c:pt idx="6">
                  <c:v>34.15</c:v>
                </c:pt>
                <c:pt idx="7">
                  <c:v>32.35</c:v>
                </c:pt>
              </c:numCache>
            </c:numRef>
          </c:xVal>
          <c:yVal>
            <c:numRef>
              <c:f>'85umP'!$I$63:$I$70</c:f>
              <c:numCache>
                <c:formatCode>General</c:formatCode>
                <c:ptCount val="8"/>
                <c:pt idx="0">
                  <c:v>0.95846173679999991</c:v>
                </c:pt>
                <c:pt idx="1">
                  <c:v>0.96267633281250009</c:v>
                </c:pt>
                <c:pt idx="2">
                  <c:v>0.98961237695910009</c:v>
                </c:pt>
                <c:pt idx="3">
                  <c:v>0.97909634160000003</c:v>
                </c:pt>
                <c:pt idx="4">
                  <c:v>0.98113031039999998</c:v>
                </c:pt>
                <c:pt idx="5">
                  <c:v>0.98911232036249996</c:v>
                </c:pt>
                <c:pt idx="6">
                  <c:v>0.97785344951249997</c:v>
                </c:pt>
                <c:pt idx="7">
                  <c:v>0.98380200086250003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45-4029-AC67-0631020C2F8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'85umP'!$H$61</c:f>
              <c:numCache>
                <c:formatCode>0.00_);[Red]\(0.00\)</c:formatCode>
                <c:ptCount val="1"/>
                <c:pt idx="0">
                  <c:v>31.95</c:v>
                </c:pt>
              </c:numCache>
            </c:numRef>
          </c:xVal>
          <c:yVal>
            <c:numRef>
              <c:f>'85umP'!$I$61</c:f>
              <c:numCache>
                <c:formatCode>General</c:formatCode>
                <c:ptCount val="1"/>
                <c:pt idx="0">
                  <c:v>0.98497389196249996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45-4029-AC67-0631020C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'100umP'!$AC$21:$AC$31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4-477F-BB32-281516B3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'100umP'!$AD$21:$AD$31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6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4-4CFB-A039-2EAEEA56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'100umP'!$AE$21:$AE$32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8-4449-8250-1CF77FDF8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'100umP'!$AF$21:$AF$32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0-4AD1-834D-7CC0CFD9D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'100umP'!$AG$21:$AG$32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9-43C6-9C47-94F2C2F0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'100umP'!$AH$21:$AH$32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D-4765-B8B9-A3D826CAA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D-416B-8F39-49265F9B43FF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'100umP'!$N$63:$N$69</c:f>
              <c:numCache>
                <c:formatCode>General</c:formatCode>
                <c:ptCount val="7"/>
                <c:pt idx="0">
                  <c:v>0.12068629362448821</c:v>
                </c:pt>
                <c:pt idx="1">
                  <c:v>0.15760869565217389</c:v>
                </c:pt>
                <c:pt idx="2">
                  <c:v>9.6600107933081492E-2</c:v>
                </c:pt>
                <c:pt idx="3">
                  <c:v>0.11599297012302284</c:v>
                </c:pt>
                <c:pt idx="4">
                  <c:v>0.12038834951456311</c:v>
                </c:pt>
                <c:pt idx="5">
                  <c:v>0.13868613138686131</c:v>
                </c:pt>
                <c:pt idx="6">
                  <c:v>0.128</c:v>
                </c:pt>
              </c:numCache>
            </c:numRef>
          </c:xVal>
          <c:yVal>
            <c:numRef>
              <c:f>'100umP'!$O$63:$O$69</c:f>
              <c:numCache>
                <c:formatCode>0.0000_ </c:formatCode>
                <c:ptCount val="7"/>
                <c:pt idx="0">
                  <c:v>0.99710930425938471</c:v>
                </c:pt>
                <c:pt idx="1">
                  <c:v>0.98896303953105569</c:v>
                </c:pt>
                <c:pt idx="2">
                  <c:v>0.99870185540765111</c:v>
                </c:pt>
                <c:pt idx="3">
                  <c:v>0.99765582530885955</c:v>
                </c:pt>
                <c:pt idx="4">
                  <c:v>0.99714749853823004</c:v>
                </c:pt>
                <c:pt idx="5">
                  <c:v>0.99393754542259904</c:v>
                </c:pt>
                <c:pt idx="6">
                  <c:v>0.99602347606015995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D-416B-8F39-49265F9B43FF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'100umP'!$N$61</c:f>
              <c:numCache>
                <c:formatCode>General</c:formatCode>
                <c:ptCount val="1"/>
                <c:pt idx="0">
                  <c:v>7.8313253012048195E-2</c:v>
                </c:pt>
              </c:numCache>
            </c:numRef>
          </c:xVal>
          <c:yVal>
            <c:numRef>
              <c:f>'100umP'!$O$61</c:f>
              <c:numCache>
                <c:formatCode>0.0000_ </c:formatCode>
                <c:ptCount val="1"/>
                <c:pt idx="0">
                  <c:v>0.99815162836302196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D-416B-8F39-49265F9B4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0-4AA9-930F-1BB73F5619E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'100umP'!$B$63:$B$70</c:f>
              <c:numCache>
                <c:formatCode>General</c:formatCode>
                <c:ptCount val="8"/>
                <c:pt idx="0">
                  <c:v>0.50353426271352841</c:v>
                </c:pt>
                <c:pt idx="1">
                  <c:v>0.54117647058823537</c:v>
                </c:pt>
                <c:pt idx="2">
                  <c:v>0.56177050174321663</c:v>
                </c:pt>
                <c:pt idx="3">
                  <c:v>0.56899999999999995</c:v>
                </c:pt>
                <c:pt idx="4">
                  <c:v>0.51629072681704258</c:v>
                </c:pt>
                <c:pt idx="5">
                  <c:v>0.5425742574257425</c:v>
                </c:pt>
                <c:pt idx="6">
                  <c:v>0.49776007964161273</c:v>
                </c:pt>
                <c:pt idx="7">
                  <c:v>0.53353204172876301</c:v>
                </c:pt>
              </c:numCache>
            </c:numRef>
          </c:xVal>
          <c:yVal>
            <c:numRef>
              <c:f>'100umP'!$C$63:$C$70</c:f>
              <c:numCache>
                <c:formatCode>0.0000_ </c:formatCode>
                <c:ptCount val="8"/>
                <c:pt idx="0">
                  <c:v>1.004070900960937</c:v>
                </c:pt>
                <c:pt idx="1">
                  <c:v>0.98364377892836796</c:v>
                </c:pt>
                <c:pt idx="2">
                  <c:v>0.96428667398970835</c:v>
                </c:pt>
                <c:pt idx="3">
                  <c:v>0.95611726277839992</c:v>
                </c:pt>
                <c:pt idx="4">
                  <c:v>0.99931614774139821</c:v>
                </c:pt>
                <c:pt idx="5">
                  <c:v>0.98251300139167863</c:v>
                </c:pt>
                <c:pt idx="6">
                  <c:v>1.0054897995260035</c:v>
                </c:pt>
                <c:pt idx="7">
                  <c:v>0.98935674390832296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90-4AA9-930F-1BB73F5619E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'100umP'!$B$61</c:f>
              <c:numCache>
                <c:formatCode>General</c:formatCode>
                <c:ptCount val="1"/>
                <c:pt idx="0">
                  <c:v>0.50226928895612699</c:v>
                </c:pt>
              </c:numCache>
            </c:numRef>
          </c:xVal>
          <c:yVal>
            <c:numRef>
              <c:f>'100umP'!$C$61</c:f>
              <c:numCache>
                <c:formatCode>General</c:formatCode>
                <c:ptCount val="1"/>
                <c:pt idx="0">
                  <c:v>1.0044209067709078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90-4AA9-930F-1BB73F561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2-4D33-A50A-05B6D433A5C7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'100umP'!$E$63:$E$70</c:f>
              <c:numCache>
                <c:formatCode>General</c:formatCode>
                <c:ptCount val="8"/>
                <c:pt idx="0">
                  <c:v>0.10666601217357158</c:v>
                </c:pt>
                <c:pt idx="1">
                  <c:v>0.1068627450980392</c:v>
                </c:pt>
                <c:pt idx="2">
                  <c:v>0.10550250113688041</c:v>
                </c:pt>
                <c:pt idx="3">
                  <c:v>0.1065</c:v>
                </c:pt>
                <c:pt idx="4">
                  <c:v>0.10626566416040099</c:v>
                </c:pt>
                <c:pt idx="5">
                  <c:v>9.7029702970297033E-2</c:v>
                </c:pt>
                <c:pt idx="6">
                  <c:v>0.10801393728222995</c:v>
                </c:pt>
                <c:pt idx="7">
                  <c:v>0.10481867858917039</c:v>
                </c:pt>
              </c:numCache>
            </c:numRef>
          </c:xVal>
          <c:yVal>
            <c:numRef>
              <c:f>'100umP'!$F$63:$F$70</c:f>
              <c:numCache>
                <c:formatCode>0.0000_ </c:formatCode>
                <c:ptCount val="8"/>
                <c:pt idx="0">
                  <c:v>0.7128439414131027</c:v>
                </c:pt>
                <c:pt idx="1">
                  <c:v>0.71233373825970614</c:v>
                </c:pt>
                <c:pt idx="2">
                  <c:v>0.71585977116561983</c:v>
                </c:pt>
                <c:pt idx="3">
                  <c:v>0.71327440501873418</c:v>
                </c:pt>
                <c:pt idx="4">
                  <c:v>0.71388192966282782</c:v>
                </c:pt>
                <c:pt idx="5">
                  <c:v>0.7378495472023231</c:v>
                </c:pt>
                <c:pt idx="6">
                  <c:v>0.7093461608759366</c:v>
                </c:pt>
                <c:pt idx="7">
                  <c:v>0.71763132585986367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2-4D33-A50A-05B6D433A5C7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'100umP'!$E$61</c:f>
              <c:numCache>
                <c:formatCode>General</c:formatCode>
                <c:ptCount val="1"/>
                <c:pt idx="0">
                  <c:v>0.10438729198184568</c:v>
                </c:pt>
              </c:numCache>
            </c:numRef>
          </c:xVal>
          <c:yVal>
            <c:numRef>
              <c:f>'100umP'!$F$61</c:f>
              <c:numCache>
                <c:formatCode>0.0000_ </c:formatCode>
                <c:ptCount val="1"/>
                <c:pt idx="0">
                  <c:v>0.7187487049726653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52-4D33-A50A-05B6D433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34-405E-A680-24991EB542E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'100umP'!$K$63:$K$70</c:f>
              <c:numCache>
                <c:formatCode>General</c:formatCode>
                <c:ptCount val="8"/>
                <c:pt idx="0">
                  <c:v>6.141548060050693E-2</c:v>
                </c:pt>
                <c:pt idx="1">
                  <c:v>3.2608695652173905E-2</c:v>
                </c:pt>
                <c:pt idx="2">
                  <c:v>4.1284403669724766E-2</c:v>
                </c:pt>
                <c:pt idx="3">
                  <c:v>3.6906854130052721E-2</c:v>
                </c:pt>
                <c:pt idx="4">
                  <c:v>2.3300970873786412E-2</c:v>
                </c:pt>
                <c:pt idx="5">
                  <c:v>3.0109489051094895E-2</c:v>
                </c:pt>
                <c:pt idx="6">
                  <c:v>3.6000000000000004E-2</c:v>
                </c:pt>
                <c:pt idx="7">
                  <c:v>3.0726256983240226E-2</c:v>
                </c:pt>
              </c:numCache>
            </c:numRef>
          </c:xVal>
          <c:yVal>
            <c:numRef>
              <c:f>'100umP'!$L$63:$L$70</c:f>
              <c:numCache>
                <c:formatCode>0.0000_ </c:formatCode>
                <c:ptCount val="8"/>
                <c:pt idx="0">
                  <c:v>0.97690697189352305</c:v>
                </c:pt>
                <c:pt idx="1">
                  <c:v>0.99348983449712591</c:v>
                </c:pt>
                <c:pt idx="2">
                  <c:v>0.98956488579776658</c:v>
                </c:pt>
                <c:pt idx="3">
                  <c:v>0.99166051500952868</c:v>
                </c:pt>
                <c:pt idx="4">
                  <c:v>0.996675906671463</c:v>
                </c:pt>
                <c:pt idx="5">
                  <c:v>0.99444950205560401</c:v>
                </c:pt>
                <c:pt idx="6">
                  <c:v>0.99206530612244892</c:v>
                </c:pt>
                <c:pt idx="7">
                  <c:v>0.99421977835795849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34-405E-A680-24991EB542E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'100umP'!$K$61</c:f>
              <c:numCache>
                <c:formatCode>General</c:formatCode>
                <c:ptCount val="1"/>
                <c:pt idx="0">
                  <c:v>5.4216867469879526E-2</c:v>
                </c:pt>
              </c:numCache>
            </c:numRef>
          </c:xVal>
          <c:yVal>
            <c:numRef>
              <c:f>'100umP'!$L$61</c:f>
              <c:numCache>
                <c:formatCode>0.0000_ </c:formatCode>
                <c:ptCount val="1"/>
                <c:pt idx="0">
                  <c:v>0.98200325274542966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34-405E-A680-24991EB54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1-41E0-B2EE-2AD3059BBC7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'100umP'!$H$63:$H$70</c:f>
              <c:numCache>
                <c:formatCode>General</c:formatCode>
                <c:ptCount val="8"/>
                <c:pt idx="0">
                  <c:v>19.399999999999999</c:v>
                </c:pt>
                <c:pt idx="1">
                  <c:v>20.9</c:v>
                </c:pt>
                <c:pt idx="2">
                  <c:v>16.670000000000002</c:v>
                </c:pt>
                <c:pt idx="3">
                  <c:v>18.399999999999999</c:v>
                </c:pt>
                <c:pt idx="4">
                  <c:v>19.899999999999999</c:v>
                </c:pt>
                <c:pt idx="5">
                  <c:v>18.549999999999997</c:v>
                </c:pt>
                <c:pt idx="6">
                  <c:v>18.55</c:v>
                </c:pt>
                <c:pt idx="7">
                  <c:v>20</c:v>
                </c:pt>
              </c:numCache>
            </c:numRef>
          </c:xVal>
          <c:yVal>
            <c:numRef>
              <c:f>'100umP'!$I$63:$I$70</c:f>
              <c:numCache>
                <c:formatCode>General</c:formatCode>
                <c:ptCount val="8"/>
                <c:pt idx="0">
                  <c:v>0.99331841520000008</c:v>
                </c:pt>
                <c:pt idx="1">
                  <c:v>0.99527679869999996</c:v>
                </c:pt>
                <c:pt idx="2">
                  <c:v>0.98764194238890002</c:v>
                </c:pt>
                <c:pt idx="3">
                  <c:v>0.99155685120000003</c:v>
                </c:pt>
                <c:pt idx="4">
                  <c:v>0.99406217969999999</c:v>
                </c:pt>
                <c:pt idx="5">
                  <c:v>0.99184443041250003</c:v>
                </c:pt>
                <c:pt idx="6">
                  <c:v>0.99184443041250003</c:v>
                </c:pt>
                <c:pt idx="7">
                  <c:v>0.99419999999999997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1-41E0-B2EE-2AD3059BBC7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'100umP'!$H$61</c:f>
              <c:numCache>
                <c:formatCode>0.00_);[Red]\(0.00\)</c:formatCode>
                <c:ptCount val="1"/>
                <c:pt idx="0">
                  <c:v>20.45</c:v>
                </c:pt>
              </c:numCache>
            </c:numRef>
          </c:xVal>
          <c:yVal>
            <c:numRef>
              <c:f>'100umP'!$I$61</c:f>
              <c:numCache>
                <c:formatCode>General</c:formatCode>
                <c:ptCount val="1"/>
                <c:pt idx="0">
                  <c:v>0.99477517233750001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51-41E0-B2EE-2AD3059B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C-40E3-A18B-302083571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'120umP'!$AD$21:$AD$31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A-49D5-9AFB-6981A250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'120umP'!$AE$21:$AE$32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1-4309-AD4E-7C43AB85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'120umP'!$AF$21:$AF$32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C-4BC9-91C1-45DEBDE86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'120umP'!$AG$21:$AG$32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0-4ED7-8C6C-56422EEE7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'120umP'!$AB$21:$AB$32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'120umP'!$AH$21:$AH$32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F-4579-BE8C-63A65B04D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DE-4608-902C-7313BED3DB9B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'120umP'!$N$63:$N$69</c:f>
              <c:numCache>
                <c:formatCode>General</c:formatCode>
                <c:ptCount val="7"/>
                <c:pt idx="0">
                  <c:v>0.11343804537521815</c:v>
                </c:pt>
                <c:pt idx="1">
                  <c:v>0.14555797222686964</c:v>
                </c:pt>
                <c:pt idx="2">
                  <c:v>0.10638297872340426</c:v>
                </c:pt>
                <c:pt idx="3">
                  <c:v>9.3632958801498134E-2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'120umP'!$O$63:$O$69</c:f>
              <c:numCache>
                <c:formatCode>0.0000_ </c:formatCode>
                <c:ptCount val="7"/>
                <c:pt idx="0">
                  <c:v>0.99790398904287936</c:v>
                </c:pt>
                <c:pt idx="1">
                  <c:v>0.9923035000954693</c:v>
                </c:pt>
                <c:pt idx="2">
                  <c:v>0.99841138754766956</c:v>
                </c:pt>
                <c:pt idx="3">
                  <c:v>0.99870167980385061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DE-4608-902C-7313BED3DB9B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'120umP'!$N$61</c:f>
              <c:numCache>
                <c:formatCode>General</c:formatCode>
                <c:ptCount val="1"/>
                <c:pt idx="0">
                  <c:v>8.1081081081081086E-2</c:v>
                </c:pt>
              </c:numCache>
            </c:numRef>
          </c:xVal>
          <c:yVal>
            <c:numRef>
              <c:f>'120umP'!$O$61</c:f>
              <c:numCache>
                <c:formatCode>0.0000_ </c:formatCode>
                <c:ptCount val="1"/>
                <c:pt idx="0">
                  <c:v>0.9983101974696944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DE-4608-902C-7313BED3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E-4739-9C7A-FD2A24530799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'120umP'!$B$63:$B$70</c:f>
              <c:numCache>
                <c:formatCode>General</c:formatCode>
                <c:ptCount val="8"/>
                <c:pt idx="0">
                  <c:v>0.47433774834437087</c:v>
                </c:pt>
                <c:pt idx="1">
                  <c:v>0.49791736087970684</c:v>
                </c:pt>
                <c:pt idx="2">
                  <c:v>0.47078464106844742</c:v>
                </c:pt>
                <c:pt idx="3">
                  <c:v>0.44462947543713571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'120umP'!$C$63:$C$70</c:f>
              <c:numCache>
                <c:formatCode>0.0000_ </c:formatCode>
                <c:ptCount val="8"/>
                <c:pt idx="0">
                  <c:v>1.0065278696584707</c:v>
                </c:pt>
                <c:pt idx="1">
                  <c:v>1.0054572197659006</c:v>
                </c:pt>
                <c:pt idx="2">
                  <c:v>1.0060197267568531</c:v>
                </c:pt>
                <c:pt idx="3">
                  <c:v>0.99680813128076229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6E-4739-9C7A-FD2A24530799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'120umP'!$B$61</c:f>
              <c:numCache>
                <c:formatCode>General</c:formatCode>
                <c:ptCount val="1"/>
                <c:pt idx="0">
                  <c:v>0.4661906761864763</c:v>
                </c:pt>
              </c:numCache>
            </c:numRef>
          </c:xVal>
          <c:yVal>
            <c:numRef>
              <c:f>'120umP'!$C$61</c:f>
              <c:numCache>
                <c:formatCode>General</c:formatCode>
                <c:ptCount val="1"/>
                <c:pt idx="0">
                  <c:v>1.0051008305837874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6E-4739-9C7A-FD2A2453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E-45C5-B89A-A9D9AB3CA2E9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'120umP'!$E$63:$E$70</c:f>
              <c:numCache>
                <c:formatCode>General</c:formatCode>
                <c:ptCount val="8"/>
                <c:pt idx="0">
                  <c:v>9.2715231788079472E-2</c:v>
                </c:pt>
                <c:pt idx="1">
                  <c:v>9.6676107964012006E-2</c:v>
                </c:pt>
                <c:pt idx="2">
                  <c:v>9.3489148580968282E-2</c:v>
                </c:pt>
                <c:pt idx="3">
                  <c:v>9.0757701915070765E-2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'120umP'!$F$63:$F$70</c:f>
              <c:numCache>
                <c:formatCode>0.0000_ </c:formatCode>
                <c:ptCount val="8"/>
                <c:pt idx="0">
                  <c:v>0.74917074253721971</c:v>
                </c:pt>
                <c:pt idx="1">
                  <c:v>0.73877259280054974</c:v>
                </c:pt>
                <c:pt idx="2">
                  <c:v>0.74712948717178673</c:v>
                </c:pt>
                <c:pt idx="3">
                  <c:v>0.75435852794934155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FE-45C5-B89A-A9D9AB3CA2E9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'120umP'!$E$61</c:f>
              <c:numCache>
                <c:formatCode>General</c:formatCode>
                <c:ptCount val="1"/>
                <c:pt idx="0">
                  <c:v>9.2398152036959266E-2</c:v>
                </c:pt>
              </c:numCache>
            </c:numRef>
          </c:xVal>
          <c:yVal>
            <c:numRef>
              <c:f>'120umP'!$F$61</c:f>
              <c:numCache>
                <c:formatCode>0.0000_ </c:formatCode>
                <c:ptCount val="1"/>
                <c:pt idx="0">
                  <c:v>0.75000858780024005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FE-45C5-B89A-A9D9AB3CA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08-443F-855F-7F84CE3439E8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'120umP'!$K$63:$K$70</c:f>
              <c:numCache>
                <c:formatCode>General</c:formatCode>
                <c:ptCount val="8"/>
                <c:pt idx="0">
                  <c:v>2.879581151832461E-2</c:v>
                </c:pt>
                <c:pt idx="1">
                  <c:v>2.7856784339969881E-2</c:v>
                </c:pt>
                <c:pt idx="2">
                  <c:v>2.9255319148936174E-2</c:v>
                </c:pt>
                <c:pt idx="3">
                  <c:v>2.8089887640449437E-2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'120umP'!$L$63:$L$70</c:f>
              <c:numCache>
                <c:formatCode>0.0000_ </c:formatCode>
                <c:ptCount val="8"/>
                <c:pt idx="0">
                  <c:v>0.99492327289184357</c:v>
                </c:pt>
                <c:pt idx="1">
                  <c:v>0.99524897693614123</c:v>
                </c:pt>
                <c:pt idx="2">
                  <c:v>0.99475995694792174</c:v>
                </c:pt>
                <c:pt idx="3">
                  <c:v>0.99516913191232814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08-443F-855F-7F84CE3439E8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'120umP'!$K$61</c:f>
              <c:numCache>
                <c:formatCode>General</c:formatCode>
                <c:ptCount val="1"/>
                <c:pt idx="0">
                  <c:v>2.1621621621621626E-2</c:v>
                </c:pt>
              </c:numCache>
            </c:numRef>
          </c:xVal>
          <c:yVal>
            <c:numRef>
              <c:f>'120umP'!$L$61</c:f>
              <c:numCache>
                <c:formatCode>0.0000_ </c:formatCode>
                <c:ptCount val="1"/>
                <c:pt idx="0">
                  <c:v>0.99713778864358016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08-443F-855F-7F84CE343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6-4AE9-B76D-4A868493A1D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'120umP'!$H$63:$H$70</c:f>
              <c:numCache>
                <c:formatCode>General</c:formatCode>
                <c:ptCount val="8"/>
                <c:pt idx="0">
                  <c:v>18</c:v>
                </c:pt>
                <c:pt idx="1">
                  <c:v>18.34</c:v>
                </c:pt>
                <c:pt idx="2">
                  <c:v>17.3</c:v>
                </c:pt>
                <c:pt idx="3">
                  <c:v>18.05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'120umP'!$I$63:$I$70</c:f>
              <c:numCache>
                <c:formatCode>General</c:formatCode>
                <c:ptCount val="8"/>
                <c:pt idx="0">
                  <c:v>0.99074960000000001</c:v>
                </c:pt>
                <c:pt idx="1">
                  <c:v>0.9914395085112</c:v>
                </c:pt>
                <c:pt idx="2">
                  <c:v>0.98919531510000003</c:v>
                </c:pt>
                <c:pt idx="3">
                  <c:v>0.99085372053749998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6-4AE9-B76D-4A868493A1D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'120umP'!$H$61</c:f>
              <c:numCache>
                <c:formatCode>0.00_);[Red]\(0.00\)</c:formatCode>
                <c:ptCount val="1"/>
                <c:pt idx="0">
                  <c:v>18</c:v>
                </c:pt>
              </c:numCache>
            </c:numRef>
          </c:xVal>
          <c:yVal>
            <c:numRef>
              <c:f>'120umP'!$I$61</c:f>
              <c:numCache>
                <c:formatCode>General</c:formatCode>
                <c:ptCount val="1"/>
                <c:pt idx="0">
                  <c:v>0.99074960000000001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A6-4AE9-B76D-4A868493A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4-49CB-A4A1-780A8389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'140umP'!$AD$21:$AD$31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B-4479-80D5-8AC9D9BBF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'140umP'!$AE$21:$AE$32</c:f>
              <c:numCache>
                <c:formatCode>General</c:formatCode>
                <c:ptCount val="12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2C3-9BD7-93266E20D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'140umP'!$AF$21:$AF$32</c:f>
              <c:numCache>
                <c:formatCode>General</c:formatCode>
                <c:ptCount val="12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E-4FA0-B71D-2E54801FB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'140umP'!$AG$21:$AG$32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C-4A58-A747-8F1D61599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'140umP'!$AH$21:$AH$32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8-4A5E-9D1B-415EBACB9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C-4F69-84BA-73775C50BEED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'140umP'!$N$63:$N$69</c:f>
              <c:numCache>
                <c:formatCode>General</c:formatCode>
                <c:ptCount val="7"/>
                <c:pt idx="0">
                  <c:v>6.6197183098591558E-2</c:v>
                </c:pt>
                <c:pt idx="1">
                  <c:v>0.17447629547960308</c:v>
                </c:pt>
                <c:pt idx="2">
                  <c:v>0.13179347826086957</c:v>
                </c:pt>
                <c:pt idx="3">
                  <c:v>0.16905444126074501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'140umP'!$O$63:$O$69</c:f>
              <c:numCache>
                <c:formatCode>0.0000_ </c:formatCode>
                <c:ptCount val="7"/>
                <c:pt idx="0">
                  <c:v>0.99725120305850679</c:v>
                </c:pt>
                <c:pt idx="1">
                  <c:v>0.98357708215270456</c:v>
                </c:pt>
                <c:pt idx="2">
                  <c:v>0.99534939428632208</c:v>
                </c:pt>
                <c:pt idx="3">
                  <c:v>0.98536750202460754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EC-4F69-84BA-73775C50BEED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'140umP'!$N$61</c:f>
              <c:numCache>
                <c:formatCode>General</c:formatCode>
                <c:ptCount val="1"/>
                <c:pt idx="0">
                  <c:v>7.8774617067833702E-2</c:v>
                </c:pt>
              </c:numCache>
            </c:numRef>
          </c:xVal>
          <c:yVal>
            <c:numRef>
              <c:f>'140umP'!$O$61</c:f>
              <c:numCache>
                <c:formatCode>0.0000_ </c:formatCode>
                <c:ptCount val="1"/>
                <c:pt idx="0">
                  <c:v>0.99817957571424243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EC-4F69-84BA-73775C50B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3F-40EA-ABCD-55D031C5C546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'140umP'!$B$63:$B$70</c:f>
              <c:numCache>
                <c:formatCode>General</c:formatCode>
                <c:ptCount val="8"/>
                <c:pt idx="0">
                  <c:v>0.50877821569329984</c:v>
                </c:pt>
                <c:pt idx="1">
                  <c:v>0.52218344068223532</c:v>
                </c:pt>
                <c:pt idx="2">
                  <c:v>0.52440327752048443</c:v>
                </c:pt>
                <c:pt idx="3">
                  <c:v>0.49874955341193283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'140umP'!$C$63:$C$70</c:f>
              <c:numCache>
                <c:formatCode>0.0000_ </c:formatCode>
                <c:ptCount val="8"/>
                <c:pt idx="0">
                  <c:v>1.0023859535039847</c:v>
                </c:pt>
                <c:pt idx="1">
                  <c:v>0.99636848476393369</c:v>
                </c:pt>
                <c:pt idx="2">
                  <c:v>0.99513516014922787</c:v>
                </c:pt>
                <c:pt idx="3">
                  <c:v>1.0052791756028538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3F-40EA-ABCD-55D031C5C546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'140umP'!$B$61</c:f>
              <c:numCache>
                <c:formatCode>General</c:formatCode>
                <c:ptCount val="1"/>
                <c:pt idx="0">
                  <c:v>0.49655921767475547</c:v>
                </c:pt>
              </c:numCache>
            </c:numRef>
          </c:xVal>
          <c:yVal>
            <c:numRef>
              <c:f>'140umP'!$C$61</c:f>
              <c:numCache>
                <c:formatCode>General</c:formatCode>
                <c:ptCount val="1"/>
                <c:pt idx="0">
                  <c:v>1.0057273336417767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3F-40EA-ABCD-55D031C5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B-486D-8FB6-B0290C59768F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'140umP'!$E$63:$E$70</c:f>
              <c:numCache>
                <c:formatCode>General</c:formatCode>
                <c:ptCount val="8"/>
                <c:pt idx="0">
                  <c:v>0.12074525259763526</c:v>
                </c:pt>
                <c:pt idx="1">
                  <c:v>0.10762477060919004</c:v>
                </c:pt>
                <c:pt idx="2">
                  <c:v>0.10687566797292483</c:v>
                </c:pt>
                <c:pt idx="3">
                  <c:v>0.11861379063951413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'140umP'!$F$63:$F$70</c:f>
              <c:numCache>
                <c:formatCode>0.0000_ </c:formatCode>
                <c:ptCount val="8"/>
                <c:pt idx="0">
                  <c:v>0.67573847530653808</c:v>
                </c:pt>
                <c:pt idx="1">
                  <c:v>0.71035656740804431</c:v>
                </c:pt>
                <c:pt idx="2">
                  <c:v>0.71230022109657987</c:v>
                </c:pt>
                <c:pt idx="3">
                  <c:v>0.68147100914782666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B-486D-8FB6-B0290C59768F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'140umP'!$E$61</c:f>
              <c:numCache>
                <c:formatCode>General</c:formatCode>
                <c:ptCount val="1"/>
                <c:pt idx="0">
                  <c:v>8.6925027164070981E-2</c:v>
                </c:pt>
              </c:numCache>
            </c:numRef>
          </c:xVal>
          <c:yVal>
            <c:numRef>
              <c:f>'140umP'!$F$61</c:f>
              <c:numCache>
                <c:formatCode>0.0000_ </c:formatCode>
                <c:ptCount val="1"/>
                <c:pt idx="0">
                  <c:v>0.76463538335736814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B-486D-8FB6-B0290C597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0-4C01-BE60-E2B82A99B6F9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'140umP'!$K$63:$K$70</c:f>
              <c:numCache>
                <c:formatCode>General</c:formatCode>
                <c:ptCount val="8"/>
                <c:pt idx="0">
                  <c:v>2.1126760563380281E-2</c:v>
                </c:pt>
                <c:pt idx="1">
                  <c:v>2.0672546857772877E-2</c:v>
                </c:pt>
                <c:pt idx="2">
                  <c:v>2.6494565217391308E-2</c:v>
                </c:pt>
                <c:pt idx="3">
                  <c:v>2.5787965616045842E-2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'140umP'!$L$63:$L$70</c:f>
              <c:numCache>
                <c:formatCode>0.0000_ </c:formatCode>
                <c:ptCount val="8"/>
                <c:pt idx="0">
                  <c:v>0.99726730604957714</c:v>
                </c:pt>
                <c:pt idx="1">
                  <c:v>0.99738354575355015</c:v>
                </c:pt>
                <c:pt idx="2">
                  <c:v>0.99570227355474328</c:v>
                </c:pt>
                <c:pt idx="3">
                  <c:v>0.99592845405746311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0-4C01-BE60-E2B82A99B6F9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'140umP'!$K$61</c:f>
              <c:numCache>
                <c:formatCode>General</c:formatCode>
                <c:ptCount val="1"/>
                <c:pt idx="0">
                  <c:v>3.0634573304157545E-2</c:v>
                </c:pt>
              </c:numCache>
            </c:numRef>
          </c:xVal>
          <c:yVal>
            <c:numRef>
              <c:f>'140umP'!$L$61</c:f>
              <c:numCache>
                <c:formatCode>0.0000_ </c:formatCode>
                <c:ptCount val="1"/>
                <c:pt idx="0">
                  <c:v>0.99425422194982982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20-4C01-BE60-E2B82A99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91-4EB2-925B-02B830DC40D2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'140umP'!$H$63:$H$70</c:f>
              <c:numCache>
                <c:formatCode>General</c:formatCode>
                <c:ptCount val="8"/>
                <c:pt idx="0">
                  <c:v>15.100000000000001</c:v>
                </c:pt>
                <c:pt idx="1">
                  <c:v>18.114999999999998</c:v>
                </c:pt>
                <c:pt idx="2">
                  <c:v>17.3</c:v>
                </c:pt>
                <c:pt idx="3">
                  <c:v>15.05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'140umP'!$I$63:$I$70</c:f>
              <c:numCache>
                <c:formatCode>General</c:formatCode>
                <c:ptCount val="8"/>
                <c:pt idx="0">
                  <c:v>0.98313088530000003</c:v>
                </c:pt>
                <c:pt idx="1">
                  <c:v>0.99098770370126255</c:v>
                </c:pt>
                <c:pt idx="2">
                  <c:v>0.98919531510000003</c:v>
                </c:pt>
                <c:pt idx="3">
                  <c:v>0.98297215878749999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91-4EB2-925B-02B830DC40D2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'140umP'!$H$61</c:f>
              <c:numCache>
                <c:formatCode>0.00_);[Red]\(0.00\)</c:formatCode>
                <c:ptCount val="1"/>
                <c:pt idx="0">
                  <c:v>25.8</c:v>
                </c:pt>
              </c:numCache>
            </c:numRef>
          </c:xVal>
          <c:yVal>
            <c:numRef>
              <c:f>'140umP'!$I$61</c:f>
              <c:numCache>
                <c:formatCode>General</c:formatCode>
                <c:ptCount val="1"/>
                <c:pt idx="0">
                  <c:v>0.99602405360000001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91-4EB2-925B-02B830DC4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'165umP'!$AB$21:$AB$31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5-4568-9E3E-8DBDE5E99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'165umP'!$AB$21:$AB$31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'165umP'!$AD$21:$AD$31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A-490E-A0DF-56AB404D2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'165umP'!$AB$21:$AB$32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'165umP'!$AE$21:$AE$32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D-46FE-A48D-BDDB9DB8C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'165umP'!$AB$21:$AB$32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'165umP'!$AF$21:$AF$32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8-4A6B-AA64-2D389C30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'165umP'!$AG$20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'165umP'!$AB$21:$AB$32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'165umP'!$AG$21:$AG$32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F-4659-8D1F-7CB87C80A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'165umP'!$AH$20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'165umP'!$AB$21:$AB$32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'165umP'!$AH$21:$AH$32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4-4568-902C-1ED53FE85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B8-4513-B23B-63247613870E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'165umP'!$N$63:$N$69</c:f>
              <c:numCache>
                <c:formatCode>General</c:formatCode>
                <c:ptCount val="7"/>
                <c:pt idx="0">
                  <c:v>9.9034414459024514E-2</c:v>
                </c:pt>
                <c:pt idx="1">
                  <c:v>0.11763264305844871</c:v>
                </c:pt>
                <c:pt idx="2">
                  <c:v>0.11627906976744186</c:v>
                </c:pt>
                <c:pt idx="3">
                  <c:v>9.7938144329896906E-2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'165umP'!$O$63:$O$69</c:f>
              <c:numCache>
                <c:formatCode>0.0000_ </c:formatCode>
                <c:ptCount val="7"/>
                <c:pt idx="0">
                  <c:v>0.99867234747104094</c:v>
                </c:pt>
                <c:pt idx="1">
                  <c:v>0.99747826412047291</c:v>
                </c:pt>
                <c:pt idx="2">
                  <c:v>0.99762587585530715</c:v>
                </c:pt>
                <c:pt idx="3">
                  <c:v>0.9986890181060547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B8-4513-B23B-63247613870E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'165umP'!$N$61</c:f>
              <c:numCache>
                <c:formatCode>General</c:formatCode>
                <c:ptCount val="1"/>
                <c:pt idx="0">
                  <c:v>6.4968152866242038E-2</c:v>
                </c:pt>
              </c:numCache>
            </c:numRef>
          </c:xVal>
          <c:yVal>
            <c:numRef>
              <c:f>'165umP'!$O$61</c:f>
              <c:numCache>
                <c:formatCode>0.0000_ </c:formatCode>
                <c:ptCount val="1"/>
                <c:pt idx="0">
                  <c:v>0.9971474619971068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B8-4513-B23B-63247613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E-451E-8A9E-330CFC4D79C3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'165umP'!$B$63:$B$70</c:f>
              <c:numCache>
                <c:formatCode>General</c:formatCode>
                <c:ptCount val="8"/>
                <c:pt idx="0">
                  <c:v>0.49622212666625709</c:v>
                </c:pt>
                <c:pt idx="1">
                  <c:v>0.50406102343967141</c:v>
                </c:pt>
                <c:pt idx="2">
                  <c:v>0.4696601941747573</c:v>
                </c:pt>
                <c:pt idx="3">
                  <c:v>0.46775165762507537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'165umP'!$C$63:$C$70</c:f>
              <c:numCache>
                <c:formatCode>0.0000_ </c:formatCode>
                <c:ptCount val="8"/>
                <c:pt idx="0">
                  <c:v>1.0057904449098274</c:v>
                </c:pt>
                <c:pt idx="1">
                  <c:v>1.0039186771946722</c:v>
                </c:pt>
                <c:pt idx="2">
                  <c:v>1.0058221452953462</c:v>
                </c:pt>
                <c:pt idx="3">
                  <c:v>1.0054462495237586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0E-451E-8A9E-330CFC4D79C3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'165umP'!$B$61</c:f>
              <c:numCache>
                <c:formatCode>General</c:formatCode>
                <c:ptCount val="1"/>
                <c:pt idx="0">
                  <c:v>0.47389073347419258</c:v>
                </c:pt>
              </c:numCache>
            </c:numRef>
          </c:xVal>
          <c:yVal>
            <c:numRef>
              <c:f>'165umP'!$C$61</c:f>
              <c:numCache>
                <c:formatCode>General</c:formatCode>
                <c:ptCount val="1"/>
                <c:pt idx="0">
                  <c:v>1.0064736365155715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0E-451E-8A9E-330CFC4D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7-4E51-8E79-442DEE63BB01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'165umP'!$E$63:$E$70</c:f>
              <c:numCache>
                <c:formatCode>General</c:formatCode>
                <c:ptCount val="8"/>
                <c:pt idx="0">
                  <c:v>7.6724614534062277E-2</c:v>
                </c:pt>
                <c:pt idx="1">
                  <c:v>7.9861647262283439E-2</c:v>
                </c:pt>
                <c:pt idx="2">
                  <c:v>8.4648058252427175E-2</c:v>
                </c:pt>
                <c:pt idx="3">
                  <c:v>8.7100663050030142E-2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'165umP'!$F$63:$F$70</c:f>
              <c:numCache>
                <c:formatCode>0.0000_ </c:formatCode>
                <c:ptCount val="8"/>
                <c:pt idx="0">
                  <c:v>0.79299254940322639</c:v>
                </c:pt>
                <c:pt idx="1">
                  <c:v>0.78409455733382971</c:v>
                </c:pt>
                <c:pt idx="2">
                  <c:v>0.77082820763363391</c:v>
                </c:pt>
                <c:pt idx="3">
                  <c:v>0.76416056746725647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7-4E51-8E79-442DEE63BB01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'165umP'!$E$61</c:f>
              <c:numCache>
                <c:formatCode>General</c:formatCode>
                <c:ptCount val="1"/>
                <c:pt idx="0">
                  <c:v>8.2100814971325084E-2</c:v>
                </c:pt>
              </c:numCache>
            </c:numRef>
          </c:xVal>
          <c:yVal>
            <c:numRef>
              <c:f>'165umP'!$F$61</c:f>
              <c:numCache>
                <c:formatCode>0.0000_ </c:formatCode>
                <c:ptCount val="1"/>
                <c:pt idx="0">
                  <c:v>0.77784399260777026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07-4E51-8E79-442DEE63B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9-419F-BF35-41FB277D841D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'165umP'!$K$63:$K$70</c:f>
              <c:numCache>
                <c:formatCode>General</c:formatCode>
                <c:ptCount val="8"/>
                <c:pt idx="0">
                  <c:v>5.013617231988117E-2</c:v>
                </c:pt>
                <c:pt idx="1">
                  <c:v>2.2791324592574439E-2</c:v>
                </c:pt>
                <c:pt idx="2">
                  <c:v>6.5891472868217046E-2</c:v>
                </c:pt>
                <c:pt idx="3">
                  <c:v>5.6056701030927837E-2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'165umP'!$L$63:$L$70</c:f>
              <c:numCache>
                <c:formatCode>0.0000_ </c:formatCode>
                <c:ptCount val="8"/>
                <c:pt idx="0">
                  <c:v>0.98461039321496646</c:v>
                </c:pt>
                <c:pt idx="1">
                  <c:v>0.99681972769377092</c:v>
                </c:pt>
                <c:pt idx="2">
                  <c:v>0.97341824777504293</c:v>
                </c:pt>
                <c:pt idx="3">
                  <c:v>0.98076109960936231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9-419F-BF35-41FB277D841D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'165umP'!$K$61</c:f>
              <c:numCache>
                <c:formatCode>General</c:formatCode>
                <c:ptCount val="1"/>
                <c:pt idx="0">
                  <c:v>1.9108280254777069E-2</c:v>
                </c:pt>
              </c:numCache>
            </c:numRef>
          </c:xVal>
          <c:yVal>
            <c:numRef>
              <c:f>'165umP'!$L$61</c:f>
              <c:numCache>
                <c:formatCode>0.0000_ </c:formatCode>
                <c:ptCount val="1"/>
                <c:pt idx="0">
                  <c:v>0.99776453240227492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69-419F-BF35-41FB277D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7B-44D6-B9C2-7A580CD80724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'165umP'!$H$63:$H$70</c:f>
              <c:numCache>
                <c:formatCode>General</c:formatCode>
                <c:ptCount val="8"/>
                <c:pt idx="0">
                  <c:v>18.98</c:v>
                </c:pt>
                <c:pt idx="1">
                  <c:v>23.13</c:v>
                </c:pt>
                <c:pt idx="2">
                  <c:v>20.85</c:v>
                </c:pt>
                <c:pt idx="3">
                  <c:v>19.45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'165umP'!$I$63:$I$70</c:f>
              <c:numCache>
                <c:formatCode>General</c:formatCode>
                <c:ptCount val="8"/>
                <c:pt idx="0">
                  <c:v>0.99262312883760007</c:v>
                </c:pt>
                <c:pt idx="1">
                  <c:v>0.99668296348910002</c:v>
                </c:pt>
                <c:pt idx="2">
                  <c:v>0.99522468923750007</c:v>
                </c:pt>
                <c:pt idx="3">
                  <c:v>0.99339689508750006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7B-44D6-B9C2-7A580CD80724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'165umP'!$H$61</c:f>
              <c:numCache>
                <c:formatCode>0.00_);[Red]\(0.00\)</c:formatCode>
                <c:ptCount val="1"/>
                <c:pt idx="0">
                  <c:v>22.5</c:v>
                </c:pt>
              </c:numCache>
            </c:numRef>
          </c:xVal>
          <c:yVal>
            <c:numRef>
              <c:f>'165umP'!$I$61</c:f>
              <c:numCache>
                <c:formatCode>General</c:formatCode>
                <c:ptCount val="1"/>
                <c:pt idx="0">
                  <c:v>0.99646718749999996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7B-44D6-B9C2-7A580CD8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A-425F-806B-2AAEE662B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'200umP'!$AD$21:$AD$31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6-4F91-8AE4-566DB307D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'200umP'!$AE$21:$AE$32</c:f>
              <c:numCache>
                <c:formatCode>General</c:formatCode>
                <c:ptCount val="12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C-419C-B94E-5A478958E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'200umP'!$AF$21:$AF$32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C-46C4-A3C8-F0A4193C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'200umP'!$AG$21:$AG$32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5-4D33-8E47-8A12BBF8E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'200umP'!$AB$21:$AB$32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'200umP'!$AH$21:$AH$32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C-476B-8D49-F31735FCA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9-4E3B-A034-CFB8FFB76D65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'200umP'!$N$63:$N$69</c:f>
              <c:numCache>
                <c:formatCode>General</c:formatCode>
                <c:ptCount val="7"/>
                <c:pt idx="0">
                  <c:v>0.10825140837291507</c:v>
                </c:pt>
                <c:pt idx="1">
                  <c:v>8.3080464580935445E-2</c:v>
                </c:pt>
                <c:pt idx="2">
                  <c:v>0.10725893824485375</c:v>
                </c:pt>
                <c:pt idx="3">
                  <c:v>0.10414333706606944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'200umP'!$O$63:$O$69</c:f>
              <c:numCache>
                <c:formatCode>0.0000_ </c:formatCode>
                <c:ptCount val="7"/>
                <c:pt idx="0">
                  <c:v>0.9983020989929049</c:v>
                </c:pt>
                <c:pt idx="1">
                  <c:v>0.99841033859081396</c:v>
                </c:pt>
                <c:pt idx="2">
                  <c:v>0.99836237140683337</c:v>
                </c:pt>
                <c:pt idx="3">
                  <c:v>0.99851908173395454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09-4E3B-A034-CFB8FFB76D65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'200umP'!$N$61</c:f>
              <c:numCache>
                <c:formatCode>General</c:formatCode>
                <c:ptCount val="1"/>
                <c:pt idx="0">
                  <c:v>9.827213822894168E-2</c:v>
                </c:pt>
              </c:numCache>
            </c:numRef>
          </c:xVal>
          <c:yVal>
            <c:numRef>
              <c:f>'200umP'!$O$61</c:f>
              <c:numCache>
                <c:formatCode>0.0000_ </c:formatCode>
                <c:ptCount val="1"/>
                <c:pt idx="0">
                  <c:v>0.99868453090373444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9-4E3B-A034-CFB8FFB76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A3-4832-881F-521F0ED8692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'200umP'!$B$63:$B$70</c:f>
              <c:numCache>
                <c:formatCode>General</c:formatCode>
                <c:ptCount val="8"/>
                <c:pt idx="0">
                  <c:v>0.45257080010998074</c:v>
                </c:pt>
                <c:pt idx="1">
                  <c:v>0.4816186660619346</c:v>
                </c:pt>
                <c:pt idx="2">
                  <c:v>0.46475327291037261</c:v>
                </c:pt>
                <c:pt idx="3">
                  <c:v>0.45055499495459134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'200umP'!$C$63:$C$70</c:f>
              <c:numCache>
                <c:formatCode>0.0000_ </c:formatCode>
                <c:ptCount val="8"/>
                <c:pt idx="0">
                  <c:v>1.0006300282681739</c:v>
                </c:pt>
                <c:pt idx="1">
                  <c:v>1.0070193444748585</c:v>
                </c:pt>
                <c:pt idx="2">
                  <c:v>1.0047524953441578</c:v>
                </c:pt>
                <c:pt idx="3">
                  <c:v>0.99974507607603258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A3-4832-881F-521F0ED8692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'200umP'!$B$61</c:f>
              <c:numCache>
                <c:formatCode>General</c:formatCode>
                <c:ptCount val="1"/>
                <c:pt idx="0">
                  <c:v>0.46357947434292862</c:v>
                </c:pt>
              </c:numCache>
            </c:numRef>
          </c:xVal>
          <c:yVal>
            <c:numRef>
              <c:f>'200umP'!$C$61</c:f>
              <c:numCache>
                <c:formatCode>General</c:formatCode>
                <c:ptCount val="1"/>
                <c:pt idx="0">
                  <c:v>1.0044464945319822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A3-4832-881F-521F0ED8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1-4EAB-8C03-02BE3E655036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'200umP'!$E$63:$E$70</c:f>
              <c:numCache>
                <c:formatCode>General</c:formatCode>
                <c:ptCount val="8"/>
                <c:pt idx="0">
                  <c:v>8.2660534406478872E-2</c:v>
                </c:pt>
                <c:pt idx="1">
                  <c:v>8.0177388061581881E-2</c:v>
                </c:pt>
                <c:pt idx="2">
                  <c:v>9.5417925478348459E-2</c:v>
                </c:pt>
                <c:pt idx="3">
                  <c:v>9.1321897073662978E-2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'200umP'!$F$63:$F$70</c:f>
              <c:numCache>
                <c:formatCode>0.0000_ </c:formatCode>
                <c:ptCount val="8"/>
                <c:pt idx="0">
                  <c:v>0.77629398755231926</c:v>
                </c:pt>
                <c:pt idx="1">
                  <c:v>0.78320824106647313</c:v>
                </c:pt>
                <c:pt idx="2">
                  <c:v>0.74206325242459648</c:v>
                </c:pt>
                <c:pt idx="3">
                  <c:v>0.75285948062924246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41-4EAB-8C03-02BE3E655036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'200umP'!$E$61</c:f>
              <c:numCache>
                <c:formatCode>General</c:formatCode>
                <c:ptCount val="1"/>
                <c:pt idx="0">
                  <c:v>5.8322903629536925E-2</c:v>
                </c:pt>
              </c:numCache>
            </c:numRef>
          </c:xVal>
          <c:yVal>
            <c:numRef>
              <c:f>'200umP'!$F$61</c:f>
              <c:numCache>
                <c:formatCode>0.0000_ </c:formatCode>
                <c:ptCount val="1"/>
                <c:pt idx="0">
                  <c:v>0.84879996065670871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41-4EAB-8C03-02BE3E65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3-45F7-8520-85347080F6A0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'200umP'!$K$63:$K$70</c:f>
              <c:numCache>
                <c:formatCode>General</c:formatCode>
                <c:ptCount val="8"/>
                <c:pt idx="0">
                  <c:v>3.5789241135535187E-2</c:v>
                </c:pt>
                <c:pt idx="1">
                  <c:v>1.1300617348540338E-2</c:v>
                </c:pt>
                <c:pt idx="2">
                  <c:v>1.4626218851570966E-2</c:v>
                </c:pt>
                <c:pt idx="3">
                  <c:v>1.1758118701007837E-2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'200umP'!$L$63:$L$70</c:f>
              <c:numCache>
                <c:formatCode>0.0000_ </c:formatCode>
                <c:ptCount val="8"/>
                <c:pt idx="0">
                  <c:v>0.99215794011597458</c:v>
                </c:pt>
                <c:pt idx="1">
                  <c:v>0.99921813906658286</c:v>
                </c:pt>
                <c:pt idx="2">
                  <c:v>0.99869024727819966</c:v>
                </c:pt>
                <c:pt idx="3">
                  <c:v>0.99915355088538582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3-45F7-8520-85347080F6A0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'200umP'!$K$61</c:f>
              <c:numCache>
                <c:formatCode>General</c:formatCode>
                <c:ptCount val="1"/>
                <c:pt idx="0">
                  <c:v>1.2958963282937368E-2</c:v>
                </c:pt>
              </c:numCache>
            </c:numRef>
          </c:xVal>
          <c:yVal>
            <c:numRef>
              <c:f>'200umP'!$L$61</c:f>
              <c:numCache>
                <c:formatCode>0.0000_ </c:formatCode>
                <c:ptCount val="1"/>
                <c:pt idx="0">
                  <c:v>0.99897182818753971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3-45F7-8520-85347080F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D-416C-A2AE-02187A9051CB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'200umP'!$H$63:$H$70</c:f>
              <c:numCache>
                <c:formatCode>General</c:formatCode>
                <c:ptCount val="8"/>
                <c:pt idx="0">
                  <c:v>17.205000000000002</c:v>
                </c:pt>
                <c:pt idx="1">
                  <c:v>22.9</c:v>
                </c:pt>
                <c:pt idx="2">
                  <c:v>16.05</c:v>
                </c:pt>
                <c:pt idx="3">
                  <c:v>17.600000000000001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'200umP'!$I$63:$I$70</c:f>
              <c:numCache>
                <c:formatCode>General</c:formatCode>
                <c:ptCount val="8"/>
                <c:pt idx="0">
                  <c:v>0.98897046106703757</c:v>
                </c:pt>
                <c:pt idx="1">
                  <c:v>0.99662069669999998</c:v>
                </c:pt>
                <c:pt idx="2">
                  <c:v>0.98596985603750009</c:v>
                </c:pt>
                <c:pt idx="3">
                  <c:v>0.98988353280000008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D-416C-A2AE-02187A9051CB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'200umP'!$H$61</c:f>
              <c:numCache>
                <c:formatCode>0.00_);[Red]\(0.00\)</c:formatCode>
                <c:ptCount val="1"/>
                <c:pt idx="0">
                  <c:v>25.65</c:v>
                </c:pt>
              </c:numCache>
            </c:numRef>
          </c:xVal>
          <c:yVal>
            <c:numRef>
              <c:f>'200umP'!$I$61</c:f>
              <c:numCache>
                <c:formatCode>General</c:formatCode>
                <c:ptCount val="1"/>
                <c:pt idx="0">
                  <c:v>0.99612821363750004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3D-416C-A2AE-02187A90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'240umP'!$AB$21:$AB$31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5-4520-9289-66EA6F093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'240umP'!$AB$21:$AB$31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'240umP'!$AD$21:$AD$31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1-4747-9C03-D5DCA893C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'240umP'!$AE$21:$AE$32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2-4BE9-B68A-AE91DFE70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'240umP'!$AF$21:$AF$32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0-43C1-AA84-D1B6D8862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'240umP'!$AG$20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'240umP'!$AG$21:$AG$32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2-4C86-B50B-12BBA088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'240umP'!$AH$20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'240umP'!$AB$21:$AB$32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'240umP'!$AH$21:$AH$32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C-4722-9692-F1C707BE4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F2-4C62-8F44-8EE74531AA1D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'240umP'!$N$63:$N$69</c:f>
              <c:numCache>
                <c:formatCode>General</c:formatCode>
                <c:ptCount val="7"/>
                <c:pt idx="0">
                  <c:v>5.7820607857672346E-2</c:v>
                </c:pt>
                <c:pt idx="1">
                  <c:v>5.1818950930626051E-2</c:v>
                </c:pt>
                <c:pt idx="2">
                  <c:v>5.5429005315110101E-2</c:v>
                </c:pt>
                <c:pt idx="3">
                  <c:v>3.8699690402476783E-2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'240umP'!$O$63:$O$69</c:f>
              <c:numCache>
                <c:formatCode>0.0000_ </c:formatCode>
                <c:ptCount val="7"/>
                <c:pt idx="0">
                  <c:v>0.99653203143752878</c:v>
                </c:pt>
                <c:pt idx="1">
                  <c:v>0.996033805163001</c:v>
                </c:pt>
                <c:pt idx="2">
                  <c:v>0.99632884703469993</c:v>
                </c:pt>
                <c:pt idx="3">
                  <c:v>0.99522715713602783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F2-4C62-8F44-8EE74531AA1D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'240umP'!$N$61</c:f>
              <c:numCache>
                <c:formatCode>General</c:formatCode>
                <c:ptCount val="1"/>
                <c:pt idx="0">
                  <c:v>7.9937304075235111E-2</c:v>
                </c:pt>
              </c:numCache>
            </c:numRef>
          </c:xVal>
          <c:yVal>
            <c:numRef>
              <c:f>'240umP'!$O$61</c:f>
              <c:numCache>
                <c:formatCode>0.0000_ </c:formatCode>
                <c:ptCount val="1"/>
                <c:pt idx="0">
                  <c:v>0.99824736071770337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F2-4C62-8F44-8EE74531A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3-4FD3-B3E5-2CED34540F8A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'240umP'!$B$63:$B$70</c:f>
              <c:numCache>
                <c:formatCode>General</c:formatCode>
                <c:ptCount val="8"/>
                <c:pt idx="0">
                  <c:v>0.56149843912591058</c:v>
                </c:pt>
                <c:pt idx="1">
                  <c:v>0.58835241413638628</c:v>
                </c:pt>
                <c:pt idx="2">
                  <c:v>0.54955142916753597</c:v>
                </c:pt>
                <c:pt idx="3">
                  <c:v>0.54194630872483218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'240umP'!$C$63:$C$70</c:f>
              <c:numCache>
                <c:formatCode>0.0000_ </c:formatCode>
                <c:ptCount val="8"/>
                <c:pt idx="0">
                  <c:v>0.96458014812195414</c:v>
                </c:pt>
                <c:pt idx="1">
                  <c:v>0.9307227465154454</c:v>
                </c:pt>
                <c:pt idx="2">
                  <c:v>0.97647017484924981</c:v>
                </c:pt>
                <c:pt idx="3">
                  <c:v>0.9830242932794192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C3-4FD3-B3E5-2CED34540F8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'240umP'!$B$61</c:f>
              <c:numCache>
                <c:formatCode>General</c:formatCode>
                <c:ptCount val="1"/>
                <c:pt idx="0">
                  <c:v>0.5299003322259136</c:v>
                </c:pt>
              </c:numCache>
            </c:numRef>
          </c:xVal>
          <c:yVal>
            <c:numRef>
              <c:f>'240umP'!$C$61</c:f>
              <c:numCache>
                <c:formatCode>General</c:formatCode>
                <c:ptCount val="1"/>
                <c:pt idx="0">
                  <c:v>0.99179169874122441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C3-4FD3-B3E5-2CED34540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F3-449F-822B-DDD413AA65FA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'240umP'!$E$63:$E$70</c:f>
              <c:numCache>
                <c:formatCode>General</c:formatCode>
                <c:ptCount val="8"/>
                <c:pt idx="0">
                  <c:v>5.2445369406867844E-2</c:v>
                </c:pt>
                <c:pt idx="1">
                  <c:v>5.3944748631159785E-2</c:v>
                </c:pt>
                <c:pt idx="2">
                  <c:v>6.2382641351971628E-2</c:v>
                </c:pt>
                <c:pt idx="3">
                  <c:v>4.7818791946308732E-2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'240umP'!$F$63:$F$70</c:f>
              <c:numCache>
                <c:formatCode>0.0000_ </c:formatCode>
                <c:ptCount val="8"/>
                <c:pt idx="0">
                  <c:v>0.86781389440229417</c:v>
                </c:pt>
                <c:pt idx="1">
                  <c:v>0.86292208870708886</c:v>
                </c:pt>
                <c:pt idx="2">
                  <c:v>0.83596341600939805</c:v>
                </c:pt>
                <c:pt idx="3">
                  <c:v>0.88303631918254222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F3-449F-822B-DDD413AA65F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'240umP'!$E$61</c:f>
              <c:numCache>
                <c:formatCode>General</c:formatCode>
                <c:ptCount val="1"/>
                <c:pt idx="0">
                  <c:v>5.627076411960133E-2</c:v>
                </c:pt>
              </c:numCache>
            </c:numRef>
          </c:xVal>
          <c:yVal>
            <c:numRef>
              <c:f>'240umP'!$F$61</c:f>
              <c:numCache>
                <c:formatCode>0.0000_ </c:formatCode>
                <c:ptCount val="1"/>
                <c:pt idx="0">
                  <c:v>0.85538667513625399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F3-449F-822B-DDD413AA6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E6-43C7-BE29-36CF2413C3EE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'240umP'!$K$63:$K$70</c:f>
              <c:numCache>
                <c:formatCode>General</c:formatCode>
                <c:ptCount val="8"/>
                <c:pt idx="0">
                  <c:v>1.2231282431430689E-2</c:v>
                </c:pt>
                <c:pt idx="1">
                  <c:v>1.7872250423011844E-2</c:v>
                </c:pt>
                <c:pt idx="2">
                  <c:v>2.8473804100227793E-2</c:v>
                </c:pt>
                <c:pt idx="3">
                  <c:v>2.6702786377708978E-2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'240umP'!$L$63:$L$70</c:f>
              <c:numCache>
                <c:formatCode>0.0000_ </c:formatCode>
                <c:ptCount val="8"/>
                <c:pt idx="0">
                  <c:v>0.99908405549030144</c:v>
                </c:pt>
                <c:pt idx="1">
                  <c:v>0.99804438366214587</c:v>
                </c:pt>
                <c:pt idx="2">
                  <c:v>0.99503617844935832</c:v>
                </c:pt>
                <c:pt idx="3">
                  <c:v>0.99563445632448844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E6-43C7-BE29-36CF2413C3EE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'240umP'!$K$61</c:f>
              <c:numCache>
                <c:formatCode>General</c:formatCode>
                <c:ptCount val="1"/>
                <c:pt idx="0">
                  <c:v>1.2460815047021945E-2</c:v>
                </c:pt>
              </c:numCache>
            </c:numRef>
          </c:xVal>
          <c:yVal>
            <c:numRef>
              <c:f>'240umP'!$L$61</c:f>
              <c:numCache>
                <c:formatCode>0.0000_ </c:formatCode>
                <c:ptCount val="1"/>
                <c:pt idx="0">
                  <c:v>0.99904935564304431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E6-43C7-BE29-36CF2413C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D-4520-AA58-D42B71C3DCB6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'240umP'!$H$63:$H$70</c:f>
              <c:numCache>
                <c:formatCode>General</c:formatCode>
                <c:ptCount val="8"/>
                <c:pt idx="0">
                  <c:v>22.05</c:v>
                </c:pt>
                <c:pt idx="1">
                  <c:v>24.15</c:v>
                </c:pt>
                <c:pt idx="2">
                  <c:v>35.049999999999997</c:v>
                </c:pt>
                <c:pt idx="3">
                  <c:v>23.5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'240umP'!$I$63:$I$70</c:f>
              <c:numCache>
                <c:formatCode>General</c:formatCode>
                <c:ptCount val="8"/>
                <c:pt idx="0">
                  <c:v>0.99622572953749999</c:v>
                </c:pt>
                <c:pt idx="1">
                  <c:v>0.99673094701249998</c:v>
                </c:pt>
                <c:pt idx="2">
                  <c:v>0.97446720378749996</c:v>
                </c:pt>
                <c:pt idx="3">
                  <c:v>0.99674336250000006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BD-4520-AA58-D42B71C3DCB6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'240umP'!$H$61</c:f>
              <c:numCache>
                <c:formatCode>0.00_);[Red]\(0.00\)</c:formatCode>
                <c:ptCount val="1"/>
                <c:pt idx="0">
                  <c:v>24.8</c:v>
                </c:pt>
              </c:numCache>
            </c:numRef>
          </c:xVal>
          <c:yVal>
            <c:numRef>
              <c:f>'240umP'!$I$61</c:f>
              <c:numCache>
                <c:formatCode>General</c:formatCode>
                <c:ptCount val="1"/>
                <c:pt idx="0">
                  <c:v>0.99656789759999997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BD-4520-AA58-D42B71C3D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峰高さ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8.2094466575874561E-2"/>
          <c:y val="0.10664667855682687"/>
          <c:w val="0.91511407186760652"/>
          <c:h val="0.79944444115259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'280umP'!$AB$21:$AB$31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'280umP'!$AC$21:$AC$31</c:f>
              <c:numCache>
                <c:formatCode>General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F-42C3-B4F0-299FD8846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21376"/>
        <c:axId val="573818424"/>
      </c:barChart>
      <c:catAx>
        <c:axId val="573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18424"/>
        <c:crosses val="autoZero"/>
        <c:auto val="1"/>
        <c:lblAlgn val="ctr"/>
        <c:lblOffset val="100"/>
        <c:noMultiLvlLbl val="0"/>
      </c:catAx>
      <c:valAx>
        <c:axId val="5738184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3821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先端</a:t>
            </a:r>
            <a:r>
              <a:rPr lang="en-US" altLang="ja-JP"/>
              <a:t>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'280umP'!$AB$21:$AB$31</c:f>
              <c:numCache>
                <c:formatCode>0.00_ </c:formatCode>
                <c:ptCount val="11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'280umP'!$AD$21:$AD$31</c:f>
              <c:numCache>
                <c:formatCode>General</c:formatCode>
                <c:ptCount val="11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D-4B85-BC1A-E61B38C5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433728"/>
        <c:axId val="863434056"/>
      </c:barChart>
      <c:catAx>
        <c:axId val="8634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4056"/>
        <c:crosses val="autoZero"/>
        <c:auto val="1"/>
        <c:lblAlgn val="ctr"/>
        <c:lblOffset val="100"/>
        <c:noMultiLvlLbl val="0"/>
      </c:catAx>
      <c:valAx>
        <c:axId val="86343405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3433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頂角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'280umP'!$AB$21:$AB$32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'280umP'!$AE$21:$AE$32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B-4237-8BE5-1055C040D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14272"/>
        <c:axId val="841920504"/>
      </c:barChart>
      <c:catAx>
        <c:axId val="8419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20504"/>
        <c:crosses val="autoZero"/>
        <c:auto val="1"/>
        <c:lblAlgn val="ctr"/>
        <c:lblOffset val="100"/>
        <c:noMultiLvlLbl val="0"/>
      </c:catAx>
      <c:valAx>
        <c:axId val="84192050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914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峰先端粗さ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'280umP'!$AB$21:$AB$32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'280umP'!$AF$21:$AF$32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C-4DEE-8DB1-A572F8E55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823952"/>
        <c:axId val="571823296"/>
      </c:barChart>
      <c:catAx>
        <c:axId val="57182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296"/>
        <c:crosses val="autoZero"/>
        <c:auto val="1"/>
        <c:lblAlgn val="ctr"/>
        <c:lblOffset val="100"/>
        <c:noMultiLvlLbl val="0"/>
      </c:catAx>
      <c:valAx>
        <c:axId val="57182329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1823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'280umP'!$AG$20</c:f>
              <c:strCache>
                <c:ptCount val="1"/>
                <c:pt idx="0">
                  <c:v>谷底振幅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'280umP'!$AB$21:$AB$32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'280umP'!$AG$21:$AG$32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3-4E21-90B2-5C3007367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98720"/>
        <c:axId val="1032100688"/>
      </c:barChart>
      <c:catAx>
        <c:axId val="1032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100688"/>
        <c:crosses val="autoZero"/>
        <c:auto val="1"/>
        <c:lblAlgn val="ctr"/>
        <c:lblOffset val="100"/>
        <c:noMultiLvlLbl val="0"/>
      </c:catAx>
      <c:valAx>
        <c:axId val="1032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2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'280umP'!$AH$20</c:f>
              <c:strCache>
                <c:ptCount val="1"/>
                <c:pt idx="0">
                  <c:v>DR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'280umP'!$AB$21:$AB$32</c:f>
              <c:numCache>
                <c:formatCode>0.00_ </c:formatCode>
                <c:ptCount val="12"/>
                <c:pt idx="0" formatCode="General">
                  <c:v>0.75</c:v>
                </c:pt>
                <c:pt idx="1">
                  <c:v>0.8</c:v>
                </c:pt>
                <c:pt idx="2">
                  <c:v>0.85000000000000009</c:v>
                </c:pt>
                <c:pt idx="3">
                  <c:v>0.90000000000000013</c:v>
                </c:pt>
                <c:pt idx="4">
                  <c:v>0.95000000000000018</c:v>
                </c:pt>
                <c:pt idx="5">
                  <c:v>1.0000000000000002</c:v>
                </c:pt>
                <c:pt idx="6">
                  <c:v>1.0500000000000003</c:v>
                </c:pt>
                <c:pt idx="7">
                  <c:v>1.1000000000000003</c:v>
                </c:pt>
                <c:pt idx="8">
                  <c:v>1.1500000000000004</c:v>
                </c:pt>
                <c:pt idx="9">
                  <c:v>1.2000000000000004</c:v>
                </c:pt>
                <c:pt idx="10">
                  <c:v>1.2500000000000004</c:v>
                </c:pt>
              </c:numCache>
            </c:numRef>
          </c:cat>
          <c:val>
            <c:numRef>
              <c:f>'280umP'!$AH$21:$AH$32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0-42B9-BF12-8FE68C32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722392"/>
        <c:axId val="1137722720"/>
      </c:barChart>
      <c:catAx>
        <c:axId val="11377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720"/>
        <c:crosses val="autoZero"/>
        <c:auto val="1"/>
        <c:lblAlgn val="ctr"/>
        <c:lblOffset val="100"/>
        <c:noMultiLvlLbl val="0"/>
      </c:catAx>
      <c:valAx>
        <c:axId val="11377227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77223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谷底振幅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poly"/>
            <c:order val="4"/>
            <c:dispRSqr val="0"/>
            <c:dispEq val="0"/>
          </c:trendline>
          <c:xVal>
            <c:numRef>
              <c:f>[1]谷底振幅_4次!$CV$17:$CV$37</c:f>
              <c:numCache>
                <c:formatCode>General</c:formatCode>
                <c:ptCount val="2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0.15000000000000002</c:v>
                </c:pt>
                <c:pt idx="11">
                  <c:v>0.16500000000000004</c:v>
                </c:pt>
                <c:pt idx="12">
                  <c:v>0.18000000000000005</c:v>
                </c:pt>
                <c:pt idx="13">
                  <c:v>0.19500000000000006</c:v>
                </c:pt>
                <c:pt idx="14">
                  <c:v>0.21000000000000008</c:v>
                </c:pt>
                <c:pt idx="15">
                  <c:v>0.22500000000000009</c:v>
                </c:pt>
                <c:pt idx="16">
                  <c:v>0.2400000000000001</c:v>
                </c:pt>
                <c:pt idx="17">
                  <c:v>0.25500000000000012</c:v>
                </c:pt>
                <c:pt idx="18">
                  <c:v>0.27000000000000013</c:v>
                </c:pt>
                <c:pt idx="19">
                  <c:v>0.28500000000000014</c:v>
                </c:pt>
                <c:pt idx="20">
                  <c:v>0.30000000000000016</c:v>
                </c:pt>
              </c:numCache>
            </c:numRef>
          </c:xVal>
          <c:yVal>
            <c:numRef>
              <c:f>[1]谷底振幅_4次!$DB$17:$DB$47</c:f>
              <c:numCache>
                <c:formatCode>General</c:formatCode>
                <c:ptCount val="31"/>
                <c:pt idx="0">
                  <c:v>1</c:v>
                </c:pt>
                <c:pt idx="1">
                  <c:v>0.99625739693958371</c:v>
                </c:pt>
                <c:pt idx="2">
                  <c:v>0.9951070557053725</c:v>
                </c:pt>
                <c:pt idx="3">
                  <c:v>0.99554333740311751</c:v>
                </c:pt>
                <c:pt idx="4">
                  <c:v>0.99671565319997946</c:v>
                </c:pt>
                <c:pt idx="5">
                  <c:v>0.99792846432452365</c:v>
                </c:pt>
                <c:pt idx="6">
                  <c:v>0.99864128206672376</c:v>
                </c:pt>
                <c:pt idx="7">
                  <c:v>0.99846866777796361</c:v>
                </c:pt>
                <c:pt idx="8">
                  <c:v>0.99718023287103597</c:v>
                </c:pt>
                <c:pt idx="9">
                  <c:v>0.99470063882013604</c:v>
                </c:pt>
                <c:pt idx="10">
                  <c:v>0.99110959716087044</c:v>
                </c:pt>
                <c:pt idx="11">
                  <c:v>0.98664186949025512</c:v>
                </c:pt>
                <c:pt idx="12">
                  <c:v>0.98168726746670931</c:v>
                </c:pt>
                <c:pt idx="13">
                  <c:v>0.97679065281006594</c:v>
                </c:pt>
                <c:pt idx="14">
                  <c:v>0.97265193730156274</c:v>
                </c:pt>
                <c:pt idx="15">
                  <c:v>0.97012608278383528</c:v>
                </c:pt>
                <c:pt idx="16">
                  <c:v>0.97022310116095489</c:v>
                </c:pt>
                <c:pt idx="17">
                  <c:v>0.97410805439836878</c:v>
                </c:pt>
                <c:pt idx="18">
                  <c:v>0.98310105452294905</c:v>
                </c:pt>
                <c:pt idx="19">
                  <c:v>0.99867726362296694</c:v>
                </c:pt>
                <c:pt idx="20">
                  <c:v>1.0224668938481254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5-4B80-94A8-2A73F9059221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'280umP'!$N$63:$N$69</c:f>
              <c:numCache>
                <c:formatCode>General</c:formatCode>
                <c:ptCount val="7"/>
                <c:pt idx="0">
                  <c:v>0.11464968152866242</c:v>
                </c:pt>
                <c:pt idx="1">
                  <c:v>0.19368355707301932</c:v>
                </c:pt>
                <c:pt idx="2">
                  <c:v>0.16652433817250215</c:v>
                </c:pt>
                <c:pt idx="3">
                  <c:v>0.17156473391580621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'280umP'!$O$63:$O$69</c:f>
              <c:numCache>
                <c:formatCode>0.0000_ </c:formatCode>
                <c:ptCount val="7"/>
                <c:pt idx="0">
                  <c:v>0.99779062011657094</c:v>
                </c:pt>
                <c:pt idx="1">
                  <c:v>0.97725303859382717</c:v>
                </c:pt>
                <c:pt idx="2">
                  <c:v>0.986188129438201</c:v>
                </c:pt>
                <c:pt idx="3">
                  <c:v>0.98454299621187913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55-4B80-94A8-2A73F9059221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'280umP'!$N$61</c:f>
              <c:numCache>
                <c:formatCode>General</c:formatCode>
                <c:ptCount val="1"/>
                <c:pt idx="0">
                  <c:v>9.6153846153846145E-2</c:v>
                </c:pt>
              </c:numCache>
            </c:numRef>
          </c:xVal>
          <c:yVal>
            <c:numRef>
              <c:f>'280umP'!$O$61</c:f>
              <c:numCache>
                <c:formatCode>0.0000_ </c:formatCode>
                <c:ptCount val="1"/>
                <c:pt idx="0">
                  <c:v>0.99870432719661428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55-4B80-94A8-2A73F9059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0104"/>
        <c:axId val="745580432"/>
      </c:scatterChart>
      <c:valAx>
        <c:axId val="745580104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ab/h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432"/>
        <c:crosses val="autoZero"/>
        <c:crossBetween val="midCat"/>
      </c:valAx>
      <c:valAx>
        <c:axId val="745580432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580104"/>
        <c:crosses val="autoZero"/>
        <c:crossBetween val="midCat"/>
      </c:valAx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7914818724009238"/>
          <c:y val="0.28257375623360981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高さ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trendline>
            <c:trendlineType val="log"/>
            <c:dispRSqr val="0"/>
            <c:dispEq val="0"/>
          </c:trendline>
          <c:xVal>
            <c:numRef>
              <c:f>[1]高さh_ピッチs_5次!$CV$17:$CV$57</c:f>
              <c:numCache>
                <c:formatCode>General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</c:numCache>
            </c:numRef>
          </c:xVal>
          <c:yVal>
            <c:numRef>
              <c:f>[1]高さh_ピッチs_5次!$CX$17:$CX$57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-9.8153311931845812E-3</c:v>
                </c:pt>
                <c:pt idx="5">
                  <c:v>0.11656132868110244</c:v>
                </c:pt>
                <c:pt idx="6">
                  <c:v>0.23450289499876123</c:v>
                </c:pt>
                <c:pt idx="7">
                  <c:v>0.34400936775979135</c:v>
                </c:pt>
                <c:pt idx="8">
                  <c:v>0.44508074696419325</c:v>
                </c:pt>
                <c:pt idx="9">
                  <c:v>0.53771703261196668</c:v>
                </c:pt>
                <c:pt idx="10">
                  <c:v>0.62191822470311164</c:v>
                </c:pt>
                <c:pt idx="11">
                  <c:v>0.69768432323762819</c:v>
                </c:pt>
                <c:pt idx="12">
                  <c:v>0.76501532821551677</c:v>
                </c:pt>
                <c:pt idx="13">
                  <c:v>0.82391123963677637</c:v>
                </c:pt>
                <c:pt idx="14">
                  <c:v>0.87437205750140801</c:v>
                </c:pt>
                <c:pt idx="15">
                  <c:v>0.91639778180941078</c:v>
                </c:pt>
                <c:pt idx="16">
                  <c:v>0.9499884125607857</c:v>
                </c:pt>
                <c:pt idx="17">
                  <c:v>0.97514394975553176</c:v>
                </c:pt>
                <c:pt idx="18">
                  <c:v>0.99186439339364985</c:v>
                </c:pt>
                <c:pt idx="19">
                  <c:v>1.000149743475139</c:v>
                </c:pt>
                <c:pt idx="20">
                  <c:v>1</c:v>
                </c:pt>
                <c:pt idx="21">
                  <c:v>0.99141516296823251</c:v>
                </c:pt>
                <c:pt idx="22">
                  <c:v>0.97439523237983672</c:v>
                </c:pt>
                <c:pt idx="23">
                  <c:v>0.94894020823481218</c:v>
                </c:pt>
                <c:pt idx="24">
                  <c:v>0.91505009053315911</c:v>
                </c:pt>
                <c:pt idx="25">
                  <c:v>0.87272487927487885</c:v>
                </c:pt>
                <c:pt idx="26">
                  <c:v>0.82196457445996896</c:v>
                </c:pt>
                <c:pt idx="27">
                  <c:v>0.76276917608843098</c:v>
                </c:pt>
                <c:pt idx="28">
                  <c:v>0.69513868416026459</c:v>
                </c:pt>
                <c:pt idx="29">
                  <c:v>0.61907309867547011</c:v>
                </c:pt>
                <c:pt idx="30">
                  <c:v>0.53457241963404689</c:v>
                </c:pt>
                <c:pt idx="31">
                  <c:v>0.44163664703599553</c:v>
                </c:pt>
                <c:pt idx="32">
                  <c:v>0.34026578088131532</c:v>
                </c:pt>
                <c:pt idx="33">
                  <c:v>0.2304598211700063</c:v>
                </c:pt>
                <c:pt idx="34">
                  <c:v>0.11221876790207003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9B-4884-B7C5-E55A68D05182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rgbClr val="ED7D31"/>
              </a:solidFill>
              <a:ln>
                <a:solidFill>
                  <a:srgbClr val="ED7D31"/>
                </a:solidFill>
              </a:ln>
            </c:spPr>
          </c:marker>
          <c:xVal>
            <c:numRef>
              <c:f>'280umP'!$B$63:$B$70</c:f>
              <c:numCache>
                <c:formatCode>General</c:formatCode>
                <c:ptCount val="8"/>
                <c:pt idx="0">
                  <c:v>0.45034062387952672</c:v>
                </c:pt>
                <c:pt idx="1">
                  <c:v>0.45818815331010454</c:v>
                </c:pt>
                <c:pt idx="2">
                  <c:v>0.42129879474725662</c:v>
                </c:pt>
                <c:pt idx="3">
                  <c:v>0.4509312320916905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'280umP'!$C$63:$C$70</c:f>
              <c:numCache>
                <c:formatCode>0.0000_ </c:formatCode>
                <c:ptCount val="8"/>
                <c:pt idx="0">
                  <c:v>0.99964756244205344</c:v>
                </c:pt>
                <c:pt idx="1">
                  <c:v>1.0027916185057009</c:v>
                </c:pt>
                <c:pt idx="2">
                  <c:v>0.98032417850265141</c:v>
                </c:pt>
                <c:pt idx="3">
                  <c:v>0.9999146370930333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9B-4884-B7C5-E55A68D05182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'280umP'!$B$61</c:f>
              <c:numCache>
                <c:formatCode>General</c:formatCode>
                <c:ptCount val="1"/>
                <c:pt idx="0">
                  <c:v>0.39062779467000536</c:v>
                </c:pt>
              </c:numCache>
            </c:numRef>
          </c:xVal>
          <c:yVal>
            <c:numRef>
              <c:f>'280umP'!$C$61</c:f>
              <c:numCache>
                <c:formatCode>General</c:formatCode>
                <c:ptCount val="1"/>
                <c:pt idx="0">
                  <c:v>0.94645893216897192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9B-4884-B7C5-E55A68D0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0656"/>
        <c:axId val="1042098360"/>
      </c:scatterChart>
      <c:valAx>
        <c:axId val="1042100656"/>
        <c:scaling>
          <c:orientation val="minMax"/>
          <c:max val="0.70000000000000007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h/s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098360"/>
        <c:crosses val="autoZero"/>
        <c:crossBetween val="midCat"/>
      </c:valAx>
      <c:valAx>
        <c:axId val="1042098360"/>
        <c:scaling>
          <c:orientation val="minMax"/>
          <c:max val="1.0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210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8095270814922824"/>
          <c:y val="5.9085496521730591E-2"/>
          <c:w val="0.18995726495726495"/>
          <c:h val="0.14721346153846154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400" b="1"/>
              <a:t>先端</a:t>
            </a:r>
            <a:r>
              <a:rPr lang="en-US" altLang="ja-JP" sz="1400" b="1"/>
              <a:t>R</a:t>
            </a:r>
            <a:endParaRPr lang="ja-JP" altLang="en-US" sz="14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[1]先端R_s_5次!$CT$17:$CT$76</c:f>
              <c:numCache>
                <c:formatCode>General</c:formatCode>
                <c:ptCount val="60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2.7000000000000003E-2</c:v>
                </c:pt>
                <c:pt idx="8">
                  <c:v>3.2000000000000001E-2</c:v>
                </c:pt>
                <c:pt idx="9">
                  <c:v>3.6000000000000004E-2</c:v>
                </c:pt>
                <c:pt idx="10">
                  <c:v>0.04</c:v>
                </c:pt>
                <c:pt idx="11">
                  <c:v>4.4000000000000004E-2</c:v>
                </c:pt>
                <c:pt idx="12">
                  <c:v>4.8000000000000001E-2</c:v>
                </c:pt>
                <c:pt idx="13">
                  <c:v>5.2000000000000005E-2</c:v>
                </c:pt>
                <c:pt idx="14">
                  <c:v>5.4000000000000006E-2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7.2000000000000008E-2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8.8000000000000009E-2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0.10400000000000001</c:v>
                </c:pt>
                <c:pt idx="27">
                  <c:v>0.10800000000000001</c:v>
                </c:pt>
                <c:pt idx="28">
                  <c:v>0.11199999999999999</c:v>
                </c:pt>
                <c:pt idx="29">
                  <c:v>0.11599999999999999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0.14400000000000002</c:v>
                </c:pt>
                <c:pt idx="37">
                  <c:v>0.14800000000000002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0.16399999999999998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0.17600000000000002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xVal>
          <c:yVal>
            <c:numRef>
              <c:f>[1]先端R_s_5次!$CZ$17:$CZ$67</c:f>
              <c:numCache>
                <c:formatCode>General</c:formatCode>
                <c:ptCount val="51"/>
                <c:pt idx="0">
                  <c:v>1</c:v>
                </c:pt>
                <c:pt idx="1">
                  <c:v>0.99810702948028895</c:v>
                </c:pt>
                <c:pt idx="2">
                  <c:v>0.99373805998597919</c:v>
                </c:pt>
                <c:pt idx="3">
                  <c:v>0.98727844734082137</c:v>
                </c:pt>
                <c:pt idx="4">
                  <c:v>0.97907845757009104</c:v>
                </c:pt>
                <c:pt idx="5">
                  <c:v>0.96945473097233237</c:v>
                </c:pt>
                <c:pt idx="6">
                  <c:v>0.95869174619111786</c:v>
                </c:pt>
                <c:pt idx="7">
                  <c:v>0.95002564746435658</c:v>
                </c:pt>
                <c:pt idx="8">
                  <c:v>0.93473389280806696</c:v>
                </c:pt>
                <c:pt idx="9">
                  <c:v>0.92196034986403241</c:v>
                </c:pt>
                <c:pt idx="10">
                  <c:v>0.90889312819560863</c:v>
                </c:pt>
                <c:pt idx="11">
                  <c:v>0.89567785924744903</c:v>
                </c:pt>
                <c:pt idx="12">
                  <c:v>0.88243679723963164</c:v>
                </c:pt>
                <c:pt idx="13">
                  <c:v>0.8692702832393493</c:v>
                </c:pt>
                <c:pt idx="14">
                  <c:v>0.8627407067467302</c:v>
                </c:pt>
                <c:pt idx="15">
                  <c:v>0.84346148219650041</c:v>
                </c:pt>
                <c:pt idx="16">
                  <c:v>0.83092348816978723</c:v>
                </c:pt>
                <c:pt idx="17">
                  <c:v>0.81867155632571553</c:v>
                </c:pt>
                <c:pt idx="18">
                  <c:v>0.80671842304332209</c:v>
                </c:pt>
                <c:pt idx="19">
                  <c:v>0.79506369597919124</c:v>
                </c:pt>
                <c:pt idx="20">
                  <c:v>0.78369531813916105</c:v>
                </c:pt>
                <c:pt idx="21">
                  <c:v>0.77259103195021073</c:v>
                </c:pt>
                <c:pt idx="22">
                  <c:v>0.76171984333185472</c:v>
                </c:pt>
                <c:pt idx="23">
                  <c:v>0.75104348576843249</c:v>
                </c:pt>
                <c:pt idx="24">
                  <c:v>0.74051788438031407</c:v>
                </c:pt>
                <c:pt idx="25">
                  <c:v>0.73009461999576686</c:v>
                </c:pt>
                <c:pt idx="26">
                  <c:v>0.71972239322299669</c:v>
                </c:pt>
                <c:pt idx="27">
                  <c:v>0.70934848852154175</c:v>
                </c:pt>
                <c:pt idx="28">
                  <c:v>0.69892023827386662</c:v>
                </c:pt>
                <c:pt idx="29">
                  <c:v>0.68838648685777126</c:v>
                </c:pt>
                <c:pt idx="30">
                  <c:v>0.67769905471751968</c:v>
                </c:pt>
                <c:pt idx="31">
                  <c:v>0.66681420243575429</c:v>
                </c:pt>
                <c:pt idx="32">
                  <c:v>0.65569409480507534</c:v>
                </c:pt>
                <c:pt idx="33">
                  <c:v>0.64430826490019677</c:v>
                </c:pt>
                <c:pt idx="34">
                  <c:v>0.63263507814916309</c:v>
                </c:pt>
                <c:pt idx="35">
                  <c:v>0.62066319640544876</c:v>
                </c:pt>
                <c:pt idx="36">
                  <c:v>0.60839304201987443</c:v>
                </c:pt>
                <c:pt idx="37">
                  <c:v>0.59583826191141132</c:v>
                </c:pt>
                <c:pt idx="38">
                  <c:v>0.58302719164020567</c:v>
                </c:pt>
                <c:pt idx="39">
                  <c:v>0.57000431947796004</c:v>
                </c:pt>
                <c:pt idx="40">
                  <c:v>0.55683175048122369</c:v>
                </c:pt>
                <c:pt idx="41">
                  <c:v>0.54359067056177157</c:v>
                </c:pt>
                <c:pt idx="42">
                  <c:v>0.53038281055857361</c:v>
                </c:pt>
                <c:pt idx="43">
                  <c:v>0.51733191030962744</c:v>
                </c:pt>
                <c:pt idx="44">
                  <c:v>0.50458518272511421</c:v>
                </c:pt>
                <c:pt idx="45">
                  <c:v>0.4923147778574356</c:v>
                </c:pt>
                <c:pt idx="46">
                  <c:v>0.48071924697231133</c:v>
                </c:pt>
                <c:pt idx="47">
                  <c:v>0.47002500662239516</c:v>
                </c:pt>
                <c:pt idx="48">
                  <c:v>0.46048780271920442</c:v>
                </c:pt>
                <c:pt idx="49">
                  <c:v>0.45239417460042858</c:v>
                </c:pt>
                <c:pt idx="50">
                  <c:v>0.44606291910971962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6-4F33-B295-5719CFC4C5CA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'280umP'!$E$63:$E$70</c:f>
              <c:numCache>
                <c:formatCode>General</c:formatCode>
                <c:ptCount val="8"/>
                <c:pt idx="0">
                  <c:v>3.2986733596271064E-2</c:v>
                </c:pt>
                <c:pt idx="1">
                  <c:v>3.0132261964019063E-2</c:v>
                </c:pt>
                <c:pt idx="2">
                  <c:v>4.4972117287281878E-2</c:v>
                </c:pt>
                <c:pt idx="3">
                  <c:v>4.0472779369627503E-2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'280umP'!$F$63:$F$70</c:f>
              <c:numCache>
                <c:formatCode>0.0000_ </c:formatCode>
                <c:ptCount val="8"/>
                <c:pt idx="0">
                  <c:v>0.93161840524806472</c:v>
                </c:pt>
                <c:pt idx="1">
                  <c:v>0.94055002887870687</c:v>
                </c:pt>
                <c:pt idx="2">
                  <c:v>0.89245834595157481</c:v>
                </c:pt>
                <c:pt idx="3">
                  <c:v>0.9073361201927016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E6-4F33-B295-5719CFC4C5CA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'280umP'!$E$61</c:f>
              <c:numCache>
                <c:formatCode>General</c:formatCode>
                <c:ptCount val="1"/>
                <c:pt idx="0">
                  <c:v>4.5072437846539075E-2</c:v>
                </c:pt>
              </c:numCache>
            </c:numRef>
          </c:xVal>
          <c:yVal>
            <c:numRef>
              <c:f>'280umP'!$F$61</c:f>
              <c:numCache>
                <c:formatCode>0.0000_ </c:formatCode>
                <c:ptCount val="1"/>
                <c:pt idx="0">
                  <c:v>0.89212606466686994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E6-4F33-B295-5719CFC4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133792"/>
        <c:axId val="943692936"/>
      </c:scatterChart>
      <c:valAx>
        <c:axId val="40213379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R/S</a:t>
                </a:r>
                <a:r>
                  <a:rPr lang="en-US" altLang="ja-JP" baseline="0"/>
                  <a:t>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92936"/>
        <c:crosses val="autoZero"/>
        <c:crossBetween val="midCat"/>
      </c:valAx>
      <c:valAx>
        <c:axId val="94369293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  <a:endParaRPr lang="en-US" alt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2133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51295691581197"/>
          <c:y val="6.131335720009487E-2"/>
          <c:w val="0.18995730554643281"/>
          <c:h val="0.1472134615384615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嶺線粗さ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[1]感度表3!$N$3</c:f>
              <c:strCache>
                <c:ptCount val="1"/>
                <c:pt idx="0">
                  <c:v>s+=17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[1]感度表3!$M$4:$M$10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[1]感度表3!$N$4:$N$10</c:f>
              <c:numCache>
                <c:formatCode>General</c:formatCode>
                <c:ptCount val="7"/>
                <c:pt idx="0">
                  <c:v>1</c:v>
                </c:pt>
                <c:pt idx="1">
                  <c:v>0.98469387755102045</c:v>
                </c:pt>
                <c:pt idx="2">
                  <c:v>0.93877551020408156</c:v>
                </c:pt>
                <c:pt idx="3">
                  <c:v>0.86224489795918369</c:v>
                </c:pt>
                <c:pt idx="4">
                  <c:v>0.75510204081632648</c:v>
                </c:pt>
                <c:pt idx="5">
                  <c:v>0.61734693877551017</c:v>
                </c:pt>
                <c:pt idx="6">
                  <c:v>0.44897959183673464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8-4E83-B0DB-97D0B9AF1D8D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'280umP'!$K$63:$K$70</c:f>
              <c:numCache>
                <c:formatCode>General</c:formatCode>
                <c:ptCount val="8"/>
                <c:pt idx="0">
                  <c:v>1.9108280254777073E-2</c:v>
                </c:pt>
                <c:pt idx="1">
                  <c:v>1.4083960580429889E-2</c:v>
                </c:pt>
                <c:pt idx="2">
                  <c:v>4.3552519214346712E-2</c:v>
                </c:pt>
                <c:pt idx="3">
                  <c:v>4.1699761715647335E-2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'280umP'!$L$63:$L$70</c:f>
              <c:numCache>
                <c:formatCode>0.0000_ </c:formatCode>
                <c:ptCount val="8"/>
                <c:pt idx="0">
                  <c:v>0.99776453240227492</c:v>
                </c:pt>
                <c:pt idx="1">
                  <c:v>0.99878556359817694</c:v>
                </c:pt>
                <c:pt idx="2">
                  <c:v>0.98838680451071814</c:v>
                </c:pt>
                <c:pt idx="3">
                  <c:v>0.98935385636443818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8-4E83-B0DB-97D0B9AF1D8D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'280umP'!$K$61</c:f>
              <c:numCache>
                <c:formatCode>General</c:formatCode>
                <c:ptCount val="1"/>
                <c:pt idx="0">
                  <c:v>1.8406593406593407E-2</c:v>
                </c:pt>
              </c:numCache>
            </c:numRef>
          </c:xVal>
          <c:yVal>
            <c:numRef>
              <c:f>'280umP'!$L$61</c:f>
              <c:numCache>
                <c:formatCode>0.0000_ </c:formatCode>
                <c:ptCount val="1"/>
                <c:pt idx="0">
                  <c:v>0.99792569787243479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68-4E83-B0DB-97D0B9AF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8008"/>
        <c:axId val="943669976"/>
      </c:scatterChart>
      <c:valAx>
        <c:axId val="94366800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3Ra/h [-]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9976"/>
        <c:crosses val="autoZero"/>
        <c:crossBetween val="midCat"/>
      </c:valAx>
      <c:valAx>
        <c:axId val="943669976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668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697441766812911"/>
          <c:y val="5.0940793287412515E-2"/>
          <c:w val="0.18995726495726495"/>
          <c:h val="0.1472133986267527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b="1"/>
              <a:t>頂角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s+=17</c:v>
          </c:tx>
          <c:spPr>
            <a:ln w="15875">
              <a:solidFill>
                <a:srgbClr val="0000FF"/>
              </a:soli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[1]頂角α_3次!$CL$17:$CL$35</c:f>
              <c:numCache>
                <c:formatCode>General</c:formatCode>
                <c:ptCount val="1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</c:numCache>
            </c:numRef>
          </c:xVal>
          <c:yVal>
            <c:numRef>
              <c:f>[1]頂角α_3次!$CQ$17:$CQ$35</c:f>
              <c:numCache>
                <c:formatCode>General</c:formatCode>
                <c:ptCount val="19"/>
                <c:pt idx="0">
                  <c:v>0.89182134836597315</c:v>
                </c:pt>
                <c:pt idx="1">
                  <c:v>0.93194003512356838</c:v>
                </c:pt>
                <c:pt idx="2">
                  <c:v>0.96292100378020196</c:v>
                </c:pt>
                <c:pt idx="3">
                  <c:v>0.98499086946601977</c:v>
                </c:pt>
                <c:pt idx="4">
                  <c:v>0.9983762473111647</c:v>
                </c:pt>
                <c:pt idx="5">
                  <c:v>1.0033037524457755</c:v>
                </c:pt>
                <c:pt idx="6">
                  <c:v>1</c:v>
                </c:pt>
                <c:pt idx="7">
                  <c:v>0.9886916051039788</c:v>
                </c:pt>
                <c:pt idx="8">
                  <c:v>0.96960518288785602</c:v>
                </c:pt>
                <c:pt idx="9">
                  <c:v>0.94296734848176744</c:v>
                </c:pt>
                <c:pt idx="10">
                  <c:v>0.90900471701586749</c:v>
                </c:pt>
                <c:pt idx="11">
                  <c:v>0.8679439036202925</c:v>
                </c:pt>
                <c:pt idx="12">
                  <c:v>0.82001152342518402</c:v>
                </c:pt>
                <c:pt idx="13">
                  <c:v>0.76543419156068626</c:v>
                </c:pt>
                <c:pt idx="14">
                  <c:v>0.70443852315693734</c:v>
                </c:pt>
                <c:pt idx="15">
                  <c:v>0.6372511333440839</c:v>
                </c:pt>
                <c:pt idx="16">
                  <c:v>0.56409863725227827</c:v>
                </c:pt>
                <c:pt idx="17">
                  <c:v>0.48520765001164773</c:v>
                </c:pt>
                <c:pt idx="18">
                  <c:v>0.40080478675233372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9-466C-8A41-1357FEF79FC5}"/>
            </c:ext>
          </c:extLst>
        </c:ser>
        <c:ser>
          <c:idx val="0"/>
          <c:order val="1"/>
          <c:tx>
            <c:v>本加工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'280umP'!$H$63:$H$70</c:f>
              <c:numCache>
                <c:formatCode>General</c:formatCode>
                <c:ptCount val="8"/>
                <c:pt idx="0">
                  <c:v>27.1</c:v>
                </c:pt>
                <c:pt idx="1">
                  <c:v>26.59</c:v>
                </c:pt>
                <c:pt idx="2">
                  <c:v>30.05</c:v>
                </c:pt>
                <c:pt idx="3">
                  <c:v>23.85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'280umP'!$I$63:$I$70</c:f>
              <c:numCache>
                <c:formatCode>General</c:formatCode>
                <c:ptCount val="8"/>
                <c:pt idx="0">
                  <c:v>0.99478875330000005</c:v>
                </c:pt>
                <c:pt idx="1">
                  <c:v>0.99534434315370002</c:v>
                </c:pt>
                <c:pt idx="2">
                  <c:v>0.98979006753749998</c:v>
                </c:pt>
                <c:pt idx="3">
                  <c:v>0.99675542498750003</c:v>
                </c:pt>
                <c:pt idx="4">
                  <c:v>0.89180000000000004</c:v>
                </c:pt>
                <c:pt idx="5">
                  <c:v>0.89180000000000004</c:v>
                </c:pt>
                <c:pt idx="6">
                  <c:v>0.89180000000000004</c:v>
                </c:pt>
                <c:pt idx="7">
                  <c:v>0.89180000000000004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9-466C-8A41-1357FEF79FC5}"/>
            </c:ext>
          </c:extLst>
        </c:ser>
        <c:ser>
          <c:idx val="2"/>
          <c:order val="2"/>
          <c:tx>
            <c:v>条件出し</c:v>
          </c:tx>
          <c:spPr>
            <a:ln>
              <a:noFill/>
            </a:ln>
          </c:spPr>
          <c:marker>
            <c:spPr>
              <a:solidFill>
                <a:srgbClr val="00B050"/>
              </a:solidFill>
            </c:spPr>
          </c:marker>
          <c:xVal>
            <c:numRef>
              <c:f>'280umP'!$H$61</c:f>
              <c:numCache>
                <c:formatCode>0.00_);[Red]\(0.00\)</c:formatCode>
                <c:ptCount val="1"/>
                <c:pt idx="0">
                  <c:v>25.75</c:v>
                </c:pt>
              </c:numCache>
            </c:numRef>
          </c:xVal>
          <c:yVal>
            <c:numRef>
              <c:f>'280umP'!$I$61</c:f>
              <c:numCache>
                <c:formatCode>General</c:formatCode>
                <c:ptCount val="1"/>
                <c:pt idx="0">
                  <c:v>0.99605965781250005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29-466C-8A41-1357FEF7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19864"/>
        <c:axId val="1192419536"/>
      </c:scatterChart>
      <c:valAx>
        <c:axId val="1192419864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536"/>
        <c:crosses val="autoZero"/>
        <c:crossBetween val="midCat"/>
      </c:valAx>
      <c:valAx>
        <c:axId val="1192419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効果倍率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2419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22028474683332"/>
          <c:y val="8.7464736180322786E-2"/>
          <c:w val="0.19028269715984347"/>
          <c:h val="0.14140904332833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13" Type="http://schemas.openxmlformats.org/officeDocument/2006/relationships/chart" Target="../charts/chart90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12" Type="http://schemas.openxmlformats.org/officeDocument/2006/relationships/chart" Target="../charts/chart89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13" Type="http://schemas.openxmlformats.org/officeDocument/2006/relationships/chart" Target="../charts/chart101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12" Type="http://schemas.openxmlformats.org/officeDocument/2006/relationships/chart" Target="../charts/chart100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94.xml"/><Relationship Id="rId11" Type="http://schemas.openxmlformats.org/officeDocument/2006/relationships/chart" Target="../charts/chart99.xml"/><Relationship Id="rId5" Type="http://schemas.openxmlformats.org/officeDocument/2006/relationships/chart" Target="../charts/chart93.xml"/><Relationship Id="rId10" Type="http://schemas.openxmlformats.org/officeDocument/2006/relationships/chart" Target="../charts/chart98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85724</xdr:rowOff>
    </xdr:from>
    <xdr:to>
      <xdr:col>26</xdr:col>
      <xdr:colOff>95250</xdr:colOff>
      <xdr:row>37</xdr:row>
      <xdr:rowOff>121835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B3F4F8-9BF7-FB45-DFE8-24A406CF7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849"/>
          <a:ext cx="17926050" cy="6036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604837</xdr:colOff>
      <xdr:row>49</xdr:row>
      <xdr:rowOff>147637</xdr:rowOff>
    </xdr:from>
    <xdr:to>
      <xdr:col>7</xdr:col>
      <xdr:colOff>376237</xdr:colOff>
      <xdr:row>61</xdr:row>
      <xdr:rowOff>33337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50D66BB-99BD-59D2-5375-B5F8655E5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361950</xdr:colOff>
      <xdr:row>63</xdr:row>
      <xdr:rowOff>9524</xdr:rowOff>
    </xdr:from>
    <xdr:to>
      <xdr:col>5</xdr:col>
      <xdr:colOff>228600</xdr:colOff>
      <xdr:row>82</xdr:row>
      <xdr:rowOff>193218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22F526BB-AB88-447F-8ED2-9AAE92686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11</xdr:col>
      <xdr:colOff>76200</xdr:colOff>
      <xdr:row>31</xdr:row>
      <xdr:rowOff>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C67E43-0B9E-A6E9-A3FE-7A0A76FF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128211"/>
          <a:ext cx="7631029" cy="43313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0B20BC-28A9-219D-D9D4-CBF58FE32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64985" y="1011493"/>
          <a:ext cx="50524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52171D-0C47-DEB1-F384-2DDFEE7C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55961" y="1065438"/>
          <a:ext cx="51236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E87A92E-02CA-1E66-2F8A-ABAD7BF7E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B504B03B-A8F5-EB4E-76A0-06BB9ADA4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C6F9C19A-6325-88CB-7F26-14A707C19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CAA5DC25-8979-575F-060F-F5EB176E7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9E1DE0C-CCCF-D681-ED2E-943B50AC4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1D108667-E0F4-3913-530E-2CFA25423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50</xdr:row>
      <xdr:rowOff>199538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3A879B63-9E8F-4049-A489-CDD268E05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B4397113-1DBB-4F30-A957-584DFB801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BF0C4C23-78F3-49BE-B34C-57237C46C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50</xdr:row>
      <xdr:rowOff>180422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37A8AD34-928E-494C-8311-EEAC369A3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579783</xdr:colOff>
      <xdr:row>31</xdr:row>
      <xdr:rowOff>136661</xdr:rowOff>
    </xdr:from>
    <xdr:to>
      <xdr:col>7</xdr:col>
      <xdr:colOff>57979</xdr:colOff>
      <xdr:row>50</xdr:row>
      <xdr:rowOff>157370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D5E3948C-7052-4ED0-AC45-47889CEA0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148825-40CB-4B9D-8745-474A8814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480B4B-612A-49FF-B1F2-BD4CC303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3158307-9861-47C8-B4E1-D1C344570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3FFE219-D485-4025-8C3F-AA7076017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C21BE877-0A85-4887-A3CA-A14E682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D1B9044-455A-4377-992B-9B96D2B99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27D840-05C8-41AF-8120-51A9DCFCB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A78D02DA-D001-437C-9234-E9B60C5BD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C206B0BC-E13B-4D3C-9299-541B168BA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C5B7E12-CFB0-468F-B43D-BFE55DE1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87D31D1A-BBD1-44E4-BB16-876A7670B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F43AD9B3-E10A-49B3-940C-771ADF47F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12C38571-830F-4431-853B-3DC5662D0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6302F9-B09B-42B4-AEA0-DC283EAAE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BFA1C7-7E30-4037-910E-A8E49A34C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B14EF97-1D1C-4FB8-9AA6-80DBDED3B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C458E06-5011-4220-9113-B56D45926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BC99093-08EB-46D0-932F-57B847FE7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9322FE8-6551-42FE-BEA4-F5C8192B1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F798A1FC-D9FE-4515-97A1-53044DC00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E5CAF62-6FF0-4E09-B917-F114FDC80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F489CD61-DA68-47DC-813B-C05A2C442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CE49E3D2-62BF-40AC-B039-8945DD09C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ADB1B0E0-8CAB-485A-A133-9729EE61E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A4DDF10D-91BA-482A-BB70-D7E4991D7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9F1A4F9-24A6-46B8-8300-E1F1139CC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97DA74-B514-4364-A42C-688E02BC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FD3EEC-73A9-4DDA-908D-88F83672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F004AA2-189C-4FEE-B669-503CF025A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B329D4F-B7ED-4A68-A54A-68C2F466A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9F7C27B-90A2-4AE0-9F5B-5EADFF440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3EB4A153-A434-45FD-A8CA-A00486906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6DB26ABF-D3C6-4811-9748-794C20614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CF2E0259-B21B-4C60-BCBA-08A0D534C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E524AB42-8597-49C1-96FB-FFFA886D8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5A6473BB-1213-4C8C-9295-9769A8FC7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2A68DE9E-9F28-41BA-820D-2763BFB5B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64569981-682E-476D-B09E-6D5636DA7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73A08A30-DA60-42EE-959F-9737E5A30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33DF91-54D1-4A57-B8F0-1B935971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D1E139-5257-441E-8424-5A3CA833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4D7DB96-13FD-4B20-AA6F-D70EF5E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1E87227-9C54-4E08-A309-195BB9C79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685C361-66F9-4F89-B9FD-2620FAB2D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91B8F25-731B-43D4-8A9F-0D27A579B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F00F7AC0-847F-4E92-9F62-1E63957A1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7CEFE7F1-CD09-403A-9569-75AA36C0E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FBE08627-287B-4585-94BB-06ED2D868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29251D17-73B0-49CB-B415-81C83868A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F0BE6208-DE4F-4FF0-8341-3FBEB4EEB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E3E31DD7-CAEC-4430-B1CF-14CC8D79A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3049E902-A6F2-4BC1-A773-6FB83C46D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1C54BB-A5C8-45CC-A601-29D5A716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05CA3F-A040-4EC2-B6C9-F374F7DC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CB262D8-5D21-4695-8E78-5E1A2B2C5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4D0B421-3E2B-4652-AF03-005DE338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29025BE-3983-48A1-AF5D-75FA2F14F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08BE7F0-085B-4893-8147-4B3027BB9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5D746F95-13AC-48C6-9622-AE79B2635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ADEA69C7-4ADE-4744-A883-3F09A6DD6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52424251-E47A-4B05-98A2-8C7D895AD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2C48641A-6617-475B-A69D-1817C1E33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A50C77F4-7078-4795-A416-C14982049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2A9DD13D-7BB7-4591-B708-65AF75FDD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DD29BE4B-C2F9-4569-99AA-2816732C3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D6BBDC-3285-4F40-803F-CA25BD94F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645F9B-17D4-4CE0-911F-0A2B3189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97F802C-801E-4F1E-AF43-472A9B2B3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B09B9BF-A908-41BA-9C44-DED50F36F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276C125-6279-4642-AABA-5419CA9A9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DC1D1A05-2984-4AFF-A8FC-F9182A00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5F047920-C43A-4743-93CE-B35312792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9BFECC98-A731-483D-ABE4-623E08D8E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92BE1568-4A9C-4EFC-B80E-10FBAAF33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2A3CCDDF-2BC2-4E95-A72E-2075CDB2D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1B15C0D5-7F2B-4DDD-9F1D-21F0126D3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9B42F77-1D62-470E-AF1B-BE80A849B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96CEB517-DA79-4517-A0E8-6CC6461DF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6DBEC8-D813-4940-BBA1-AE53AED23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723752-A840-4650-ADD1-CFE4903F4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985A8A6-7094-4017-AA11-6EBB25929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29D918B1-7621-4B75-B948-D8C0CE880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7AE287B-D8F1-4343-98E1-4B4003B706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8F1582-D09C-4CA9-8B5F-07BE19DD2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912B0C1A-45B7-4D84-B11F-59849815A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996532F-D9D9-4554-B8C9-084FBABEA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E0635F6B-0F6D-4A81-82E9-77DEFFC01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26EBBEBE-2DBF-4CF6-87AD-57496ADF8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3201B41B-FF0D-469A-9D6F-B89047A4F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40121937-6746-4597-8008-9D85422F7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206B0D2D-41B2-4BAC-B583-CB8F30972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219235</xdr:colOff>
      <xdr:row>4</xdr:row>
      <xdr:rowOff>45386</xdr:rowOff>
    </xdr:from>
    <xdr:to>
      <xdr:col>41</xdr:col>
      <xdr:colOff>509147</xdr:colOff>
      <xdr:row>10</xdr:row>
      <xdr:rowOff>333578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56AF85-0B25-46C1-979E-39CE9C123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2685" y="1436036"/>
          <a:ext cx="5090512" cy="2574192"/>
        </a:xfrm>
        <a:prstGeom prst="rect">
          <a:avLst/>
        </a:prstGeom>
      </xdr:spPr>
    </xdr:pic>
    <xdr:clientData/>
  </xdr:twoCellAnchor>
  <xdr:twoCellAnchor editAs="oneCell">
    <xdr:from>
      <xdr:col>26</xdr:col>
      <xdr:colOff>53068</xdr:colOff>
      <xdr:row>4</xdr:row>
      <xdr:rowOff>99331</xdr:rowOff>
    </xdr:from>
    <xdr:to>
      <xdr:col>33</xdr:col>
      <xdr:colOff>414255</xdr:colOff>
      <xdr:row>10</xdr:row>
      <xdr:rowOff>115662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EC692C-6CB4-4802-886C-E8D74223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60118" y="1489981"/>
          <a:ext cx="5161787" cy="2302331"/>
        </a:xfrm>
        <a:prstGeom prst="rect">
          <a:avLst/>
        </a:prstGeom>
      </xdr:spPr>
    </xdr:pic>
    <xdr:clientData/>
  </xdr:twoCellAnchor>
  <xdr:twoCellAnchor>
    <xdr:from>
      <xdr:col>34</xdr:col>
      <xdr:colOff>400136</xdr:colOff>
      <xdr:row>15</xdr:row>
      <xdr:rowOff>346394</xdr:rowOff>
    </xdr:from>
    <xdr:to>
      <xdr:col>41</xdr:col>
      <xdr:colOff>187224</xdr:colOff>
      <xdr:row>28</xdr:row>
      <xdr:rowOff>374568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604E049-9CAC-4E50-8CCD-6FB596AFF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579579</xdr:colOff>
      <xdr:row>15</xdr:row>
      <xdr:rowOff>343991</xdr:rowOff>
    </xdr:from>
    <xdr:to>
      <xdr:col>48</xdr:col>
      <xdr:colOff>366666</xdr:colOff>
      <xdr:row>28</xdr:row>
      <xdr:rowOff>372165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84F309D-DF1F-4FEC-9068-8ABEADDB7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384203</xdr:colOff>
      <xdr:row>32</xdr:row>
      <xdr:rowOff>233244</xdr:rowOff>
    </xdr:from>
    <xdr:to>
      <xdr:col>41</xdr:col>
      <xdr:colOff>171291</xdr:colOff>
      <xdr:row>45</xdr:row>
      <xdr:rowOff>47707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D0E99DA-4208-4477-9312-CE42CAA4D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583452</xdr:colOff>
      <xdr:row>33</xdr:row>
      <xdr:rowOff>57151</xdr:rowOff>
    </xdr:from>
    <xdr:to>
      <xdr:col>48</xdr:col>
      <xdr:colOff>380080</xdr:colOff>
      <xdr:row>45</xdr:row>
      <xdr:rowOff>14933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344E2532-E0E9-4776-885F-7822ED56D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408214</xdr:colOff>
      <xdr:row>47</xdr:row>
      <xdr:rowOff>159388</xdr:rowOff>
    </xdr:from>
    <xdr:to>
      <xdr:col>41</xdr:col>
      <xdr:colOff>206681</xdr:colOff>
      <xdr:row>66</xdr:row>
      <xdr:rowOff>181896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C64EB4EC-BDD5-449C-863B-5B4019CD0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581105</xdr:colOff>
      <xdr:row>49</xdr:row>
      <xdr:rowOff>113980</xdr:rowOff>
    </xdr:from>
    <xdr:to>
      <xdr:col>48</xdr:col>
      <xdr:colOff>371395</xdr:colOff>
      <xdr:row>63</xdr:row>
      <xdr:rowOff>51709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633FA5A-3714-409C-9873-11E50CFA0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217497</xdr:colOff>
      <xdr:row>31</xdr:row>
      <xdr:rowOff>173179</xdr:rowOff>
    </xdr:from>
    <xdr:to>
      <xdr:col>15</xdr:col>
      <xdr:colOff>94176</xdr:colOff>
      <xdr:row>51</xdr:row>
      <xdr:rowOff>146708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27F255AD-3699-4657-AB6A-632224944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360326</xdr:colOff>
      <xdr:row>15</xdr:row>
      <xdr:rowOff>141927</xdr:rowOff>
    </xdr:from>
    <xdr:to>
      <xdr:col>15</xdr:col>
      <xdr:colOff>237005</xdr:colOff>
      <xdr:row>27</xdr:row>
      <xdr:rowOff>249927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5649B9D7-62D6-457E-BA5C-7707E926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44387</xdr:colOff>
      <xdr:row>15</xdr:row>
      <xdr:rowOff>118898</xdr:rowOff>
    </xdr:from>
    <xdr:to>
      <xdr:col>22</xdr:col>
      <xdr:colOff>642244</xdr:colOff>
      <xdr:row>27</xdr:row>
      <xdr:rowOff>226898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28542169-70C8-47EF-B7A3-26B0AC1C3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7723</xdr:colOff>
      <xdr:row>31</xdr:row>
      <xdr:rowOff>154063</xdr:rowOff>
    </xdr:from>
    <xdr:to>
      <xdr:col>22</xdr:col>
      <xdr:colOff>605581</xdr:colOff>
      <xdr:row>51</xdr:row>
      <xdr:rowOff>127592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ECF098BD-AE18-406E-B43F-1B132C15B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691841</xdr:colOff>
      <xdr:row>31</xdr:row>
      <xdr:rowOff>181485</xdr:rowOff>
    </xdr:from>
    <xdr:to>
      <xdr:col>7</xdr:col>
      <xdr:colOff>138694</xdr:colOff>
      <xdr:row>51</xdr:row>
      <xdr:rowOff>155014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7B6AC862-6666-4E26-AE53-6808319C9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2309\Downloads\240304_DR&#25512;&#2345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ブレット形状規格検討"/>
      <sheetName val="DRの簡易推定"/>
      <sheetName val="高さh_ピッチs_5次"/>
      <sheetName val="先端R_s_5次"/>
      <sheetName val="頂角α_3次"/>
      <sheetName val="峰Tilt θ_5次"/>
      <sheetName val="谷底振幅_4次"/>
      <sheetName val="先端粗さ"/>
      <sheetName val="位相ズレΔX_s_5次"/>
      <sheetName val="流線接続の角度閾値"/>
      <sheetName val="流線接続の角度閾値2"/>
      <sheetName val="規格表"/>
      <sheetName val="感度表"/>
      <sheetName val="感度表3"/>
      <sheetName val="更新情報"/>
      <sheetName val="お試し計算"/>
    </sheetNames>
    <sheetDataSet>
      <sheetData sheetId="0"/>
      <sheetData sheetId="1"/>
      <sheetData sheetId="2">
        <row r="17">
          <cell r="CV17">
            <v>0</v>
          </cell>
          <cell r="CX17">
            <v>0</v>
          </cell>
          <cell r="CZ17">
            <v>-0.56058573194706773</v>
          </cell>
          <cell r="DB17">
            <v>-0.76139856163285091</v>
          </cell>
        </row>
        <row r="18">
          <cell r="CV18">
            <v>2.5000000000000001E-2</v>
          </cell>
          <cell r="CX18">
            <v>0</v>
          </cell>
          <cell r="CZ18">
            <v>-0.40704796809995419</v>
          </cell>
          <cell r="DB18">
            <v>-0.54782398229891527</v>
          </cell>
        </row>
        <row r="19">
          <cell r="CV19">
            <v>0.05</v>
          </cell>
          <cell r="CX19">
            <v>0</v>
          </cell>
          <cell r="CZ19">
            <v>-0.26408103373168301</v>
          </cell>
          <cell r="DB19">
            <v>-0.35350505992031783</v>
          </cell>
        </row>
        <row r="20">
          <cell r="CV20">
            <v>7.5000000000000011E-2</v>
          </cell>
          <cell r="CX20">
            <v>0</v>
          </cell>
          <cell r="CZ20">
            <v>-0.13091275126877311</v>
          </cell>
          <cell r="DB20">
            <v>-0.17663687688483756</v>
          </cell>
        </row>
        <row r="21">
          <cell r="CV21">
            <v>0.1</v>
          </cell>
          <cell r="CX21">
            <v>-9.8153311931845812E-3</v>
          </cell>
          <cell r="CZ21">
            <v>-6.8690525439311168E-3</v>
          </cell>
          <cell r="DB21">
            <v>-1.5645188704587552E-2</v>
          </cell>
        </row>
        <row r="22">
          <cell r="CV22">
            <v>0.125</v>
          </cell>
          <cell r="CX22">
            <v>0.11656132868110244</v>
          </cell>
          <cell r="CZ22">
            <v>0.10863204195315855</v>
          </cell>
          <cell r="DB22">
            <v>0.13082702328823437</v>
          </cell>
        </row>
        <row r="23">
          <cell r="CV23">
            <v>0.15</v>
          </cell>
          <cell r="CX23">
            <v>0.23450289499876123</v>
          </cell>
          <cell r="CZ23">
            <v>0.21608644382494782</v>
          </cell>
          <cell r="DB23">
            <v>0.26393299924561903</v>
          </cell>
        </row>
        <row r="24">
          <cell r="CV24">
            <v>0.17499999999999999</v>
          </cell>
          <cell r="CX24">
            <v>0.34400936775979135</v>
          </cell>
          <cell r="CZ24">
            <v>0.31591001751524916</v>
          </cell>
          <cell r="DB24">
            <v>0.3846356481082015</v>
          </cell>
        </row>
        <row r="25">
          <cell r="CV25">
            <v>0.19999999999999998</v>
          </cell>
          <cell r="CX25">
            <v>0.44508074696419325</v>
          </cell>
          <cell r="CZ25">
            <v>0.40844460105835101</v>
          </cell>
          <cell r="DB25">
            <v>0.4937209949094325</v>
          </cell>
        </row>
        <row r="26">
          <cell r="CV26">
            <v>0.22499999999999998</v>
          </cell>
          <cell r="CX26">
            <v>0.53771703261196668</v>
          </cell>
          <cell r="CZ26">
            <v>0.49396402682828244</v>
          </cell>
          <cell r="DB26">
            <v>0.59181162808007315</v>
          </cell>
        </row>
        <row r="27">
          <cell r="CV27">
            <v>0.24999999999999997</v>
          </cell>
          <cell r="CX27">
            <v>0.62191822470311164</v>
          </cell>
          <cell r="CZ27">
            <v>0.57268014228784192</v>
          </cell>
          <cell r="DB27">
            <v>0.67938014675229363</v>
          </cell>
        </row>
        <row r="28">
          <cell r="CV28">
            <v>0.27499999999999997</v>
          </cell>
          <cell r="CX28">
            <v>0.69768432323762819</v>
          </cell>
          <cell r="CZ28">
            <v>0.64474883073782296</v>
          </cell>
          <cell r="DB28">
            <v>0.75676260806410167</v>
          </cell>
        </row>
        <row r="29">
          <cell r="CV29">
            <v>0.3</v>
          </cell>
          <cell r="CX29">
            <v>0.76501532821551677</v>
          </cell>
          <cell r="CZ29">
            <v>0.71027603206633227</v>
          </cell>
          <cell r="DB29">
            <v>0.82417197446387103</v>
          </cell>
        </row>
        <row r="30">
          <cell r="CV30">
            <v>0.32500000000000001</v>
          </cell>
          <cell r="CX30">
            <v>0.82391123963677637</v>
          </cell>
          <cell r="CZ30">
            <v>0.76932376349778442</v>
          </cell>
          <cell r="DB30">
            <v>0.88171156101437753</v>
          </cell>
        </row>
        <row r="31">
          <cell r="CV31">
            <v>0.35000000000000003</v>
          </cell>
          <cell r="CX31">
            <v>0.87437205750140801</v>
          </cell>
          <cell r="CZ31">
            <v>0.82191614034216631</v>
          </cell>
          <cell r="DB31">
            <v>0.92938848269731533</v>
          </cell>
        </row>
        <row r="32">
          <cell r="CV32">
            <v>0.37500000000000006</v>
          </cell>
          <cell r="CX32">
            <v>0.91639778180941078</v>
          </cell>
          <cell r="CZ32">
            <v>0.86804539674370029</v>
          </cell>
          <cell r="DB32">
            <v>0.96712710171673277</v>
          </cell>
        </row>
        <row r="33">
          <cell r="CV33">
            <v>0.40000000000000008</v>
          </cell>
          <cell r="CX33">
            <v>0.9499884125607857</v>
          </cell>
          <cell r="CZ33">
            <v>0.90767790643139046</v>
          </cell>
          <cell r="DB33">
            <v>0.99478247480569737</v>
          </cell>
        </row>
        <row r="34">
          <cell r="CV34">
            <v>0.4250000000000001</v>
          </cell>
          <cell r="CX34">
            <v>0.97514394975553176</v>
          </cell>
          <cell r="CZ34">
            <v>0.94076020346653555</v>
          </cell>
          <cell r="DB34">
            <v>1.0121538005277921</v>
          </cell>
        </row>
        <row r="35">
          <cell r="CV35">
            <v>0.45000000000000012</v>
          </cell>
          <cell r="CX35">
            <v>0.99186439339364985</v>
          </cell>
          <cell r="CZ35">
            <v>0.96722500299295122</v>
          </cell>
          <cell r="DB35">
            <v>1.0189978665833239</v>
          </cell>
        </row>
        <row r="36">
          <cell r="CV36">
            <v>0.47500000000000014</v>
          </cell>
          <cell r="CX36">
            <v>1.000149743475139</v>
          </cell>
          <cell r="CZ36">
            <v>0.98699722198552797</v>
          </cell>
          <cell r="DB36">
            <v>1.0150424971121947</v>
          </cell>
        </row>
        <row r="37">
          <cell r="CV37">
            <v>0.50000000000000011</v>
          </cell>
          <cell r="CX37">
            <v>1</v>
          </cell>
          <cell r="CZ37">
            <v>1</v>
          </cell>
          <cell r="DB37">
            <v>1</v>
          </cell>
        </row>
        <row r="38">
          <cell r="CV38">
            <v>0.52500000000000013</v>
          </cell>
          <cell r="CX38">
            <v>0.99141516296823251</v>
          </cell>
          <cell r="CZ38">
            <v>1.0061607199219429</v>
          </cell>
          <cell r="DB38">
            <v>0.97358061418105912</v>
          </cell>
        </row>
        <row r="39">
          <cell r="CV39">
            <v>0.55000000000000016</v>
          </cell>
          <cell r="CX39">
            <v>0.97439523237983672</v>
          </cell>
          <cell r="CZ39">
            <v>1.005417028715202</v>
          </cell>
          <cell r="DB39">
            <v>0.93550595694275518</v>
          </cell>
        </row>
        <row r="40">
          <cell r="CV40">
            <v>0.57500000000000018</v>
          </cell>
          <cell r="CX40">
            <v>0.94894020823481218</v>
          </cell>
          <cell r="CZ40">
            <v>0.99772285817259609</v>
          </cell>
          <cell r="DB40">
            <v>0.88552247123127237</v>
          </cell>
        </row>
        <row r="41">
          <cell r="CV41">
            <v>0.6000000000000002</v>
          </cell>
          <cell r="CX41">
            <v>0.91505009053315911</v>
          </cell>
          <cell r="CZ41">
            <v>0.98305444566303979</v>
          </cell>
          <cell r="DB41">
            <v>0.82341487295265725</v>
          </cell>
        </row>
        <row r="42">
          <cell r="CV42">
            <v>0.62500000000000022</v>
          </cell>
          <cell r="CX42">
            <v>0.87272487927487885</v>
          </cell>
          <cell r="CZ42">
            <v>0.96141635488370514</v>
          </cell>
          <cell r="DB42">
            <v>0.74901959828321141</v>
          </cell>
        </row>
        <row r="43">
          <cell r="CV43">
            <v>0.65000000000000024</v>
          </cell>
          <cell r="CX43">
            <v>0.82196457445996896</v>
          </cell>
          <cell r="CZ43">
            <v>0.93284749660447985</v>
          </cell>
          <cell r="DB43">
            <v>0.66223825096452527</v>
          </cell>
        </row>
        <row r="44">
          <cell r="CV44">
            <v>0.67500000000000027</v>
          </cell>
          <cell r="CX44">
            <v>0.76276917608843098</v>
          </cell>
          <cell r="CZ44">
            <v>0.89742714942320156</v>
          </cell>
          <cell r="DB44">
            <v>0.56305104961865859</v>
          </cell>
        </row>
        <row r="45">
          <cell r="CV45">
            <v>0.70000000000000029</v>
          </cell>
          <cell r="CX45">
            <v>0.69513868416026459</v>
          </cell>
          <cell r="CZ45">
            <v>0.85528098050926127</v>
          </cell>
          <cell r="DB45">
            <v>0.45153027504354731</v>
          </cell>
        </row>
        <row r="46">
          <cell r="CV46">
            <v>0.72500000000000031</v>
          </cell>
          <cell r="CX46">
            <v>0.61907309867547011</v>
          </cell>
          <cell r="CZ46">
            <v>0.80658706635428878</v>
          </cell>
          <cell r="DB46">
            <v>0.32785371751826381</v>
          </cell>
        </row>
        <row r="47">
          <cell r="CV47">
            <v>0.75000000000000033</v>
          </cell>
          <cell r="CX47">
            <v>0.53457241963404689</v>
          </cell>
          <cell r="CZ47">
            <v>0.75158191352645609</v>
          </cell>
          <cell r="DB47">
            <v>0.19231812411790103</v>
          </cell>
        </row>
        <row r="48">
          <cell r="CV48">
            <v>0.77500000000000036</v>
          </cell>
          <cell r="CX48">
            <v>0.44163664703599553</v>
          </cell>
          <cell r="CZ48">
            <v>0.69056647941007332</v>
          </cell>
          <cell r="DB48">
            <v>4.5352646000759188E-2</v>
          </cell>
        </row>
        <row r="49">
          <cell r="CV49">
            <v>0.80000000000000038</v>
          </cell>
          <cell r="CX49">
            <v>0.34026578088131532</v>
          </cell>
          <cell r="CZ49">
            <v>0.6239121929661815</v>
          </cell>
          <cell r="DB49">
            <v>-0.11246771426742795</v>
          </cell>
        </row>
        <row r="50">
          <cell r="CV50">
            <v>0.8250000000000004</v>
          </cell>
          <cell r="CX50">
            <v>0.2304598211700063</v>
          </cell>
          <cell r="CZ50">
            <v>0.55206697547038153</v>
          </cell>
          <cell r="DB50">
            <v>-0.28040865542910021</v>
          </cell>
        </row>
        <row r="51">
          <cell r="CV51">
            <v>0.85000000000000042</v>
          </cell>
          <cell r="CX51">
            <v>0.11221876790207003</v>
          </cell>
          <cell r="CZ51">
            <v>0.47556126126812426</v>
          </cell>
          <cell r="DB51">
            <v>-0.45756313022112988</v>
          </cell>
        </row>
        <row r="52">
          <cell r="CV52">
            <v>0.87500000000000044</v>
          </cell>
          <cell r="CX52">
            <v>0</v>
          </cell>
          <cell r="CZ52">
            <v>0.39501401852105339</v>
          </cell>
          <cell r="DB52">
            <v>-0.64283789807228053</v>
          </cell>
        </row>
        <row r="53">
          <cell r="CV53">
            <v>0.90000000000000047</v>
          </cell>
          <cell r="CX53">
            <v>0</v>
          </cell>
          <cell r="CZ53">
            <v>0.3111387699661744</v>
          </cell>
          <cell r="DB53">
            <v>-0.83494007778447299</v>
          </cell>
        </row>
        <row r="54">
          <cell r="CV54">
            <v>0.92500000000000049</v>
          </cell>
          <cell r="CX54">
            <v>0</v>
          </cell>
          <cell r="CZ54">
            <v>0.22474961364852558</v>
          </cell>
          <cell r="DB54">
            <v>-1.0323637002550305</v>
          </cell>
        </row>
        <row r="55">
          <cell r="CV55">
            <v>0.95000000000000051</v>
          </cell>
          <cell r="CX55">
            <v>0</v>
          </cell>
          <cell r="CZ55">
            <v>0.13676724368343263</v>
          </cell>
          <cell r="DB55">
            <v>-1.2333762611514421</v>
          </cell>
        </row>
        <row r="56">
          <cell r="CV56">
            <v>0.97500000000000053</v>
          </cell>
          <cell r="CX56">
            <v>0</v>
          </cell>
          <cell r="CZ56">
            <v>4.82249709970329E-2</v>
          </cell>
          <cell r="DB56">
            <v>-1.4360052736217348</v>
          </cell>
        </row>
        <row r="57">
          <cell r="CV57">
            <v>1.0000000000000004</v>
          </cell>
          <cell r="CX57">
            <v>0</v>
          </cell>
          <cell r="CZ57">
            <v>-3.9725255919057061E-2</v>
          </cell>
          <cell r="DB57">
            <v>-1.6380248209795869</v>
          </cell>
        </row>
      </sheetData>
      <sheetData sheetId="3">
        <row r="17">
          <cell r="CT17">
            <v>0</v>
          </cell>
          <cell r="CZ17">
            <v>1</v>
          </cell>
        </row>
        <row r="18">
          <cell r="CT18">
            <v>4.0000000000000001E-3</v>
          </cell>
          <cell r="CZ18">
            <v>0.99810702948028895</v>
          </cell>
        </row>
        <row r="19">
          <cell r="CT19">
            <v>8.0000000000000002E-3</v>
          </cell>
          <cell r="CZ19">
            <v>0.99373805998597919</v>
          </cell>
        </row>
        <row r="20">
          <cell r="CT20">
            <v>1.2E-2</v>
          </cell>
          <cell r="CZ20">
            <v>0.98727844734082137</v>
          </cell>
        </row>
        <row r="21">
          <cell r="CT21">
            <v>1.6E-2</v>
          </cell>
          <cell r="CZ21">
            <v>0.97907845757009104</v>
          </cell>
        </row>
        <row r="22">
          <cell r="CT22">
            <v>0.02</v>
          </cell>
          <cell r="CZ22">
            <v>0.96945473097233237</v>
          </cell>
        </row>
        <row r="23">
          <cell r="CT23">
            <v>2.4E-2</v>
          </cell>
          <cell r="CZ23">
            <v>0.95869174619111786</v>
          </cell>
        </row>
        <row r="24">
          <cell r="CT24">
            <v>2.7000000000000003E-2</v>
          </cell>
          <cell r="CZ24">
            <v>0.95002564746435658</v>
          </cell>
        </row>
        <row r="25">
          <cell r="CT25">
            <v>3.2000000000000001E-2</v>
          </cell>
          <cell r="CZ25">
            <v>0.93473389280806696</v>
          </cell>
        </row>
        <row r="26">
          <cell r="CT26">
            <v>3.6000000000000004E-2</v>
          </cell>
          <cell r="CZ26">
            <v>0.92196034986403241</v>
          </cell>
        </row>
        <row r="27">
          <cell r="CT27">
            <v>0.04</v>
          </cell>
          <cell r="CZ27">
            <v>0.90889312819560863</v>
          </cell>
        </row>
        <row r="28">
          <cell r="CT28">
            <v>4.4000000000000004E-2</v>
          </cell>
          <cell r="CZ28">
            <v>0.89567785924744903</v>
          </cell>
        </row>
        <row r="29">
          <cell r="CT29">
            <v>4.8000000000000001E-2</v>
          </cell>
          <cell r="CZ29">
            <v>0.88243679723963164</v>
          </cell>
        </row>
        <row r="30">
          <cell r="CT30">
            <v>5.2000000000000005E-2</v>
          </cell>
          <cell r="CZ30">
            <v>0.8692702832393493</v>
          </cell>
        </row>
        <row r="31">
          <cell r="CT31">
            <v>5.4000000000000006E-2</v>
          </cell>
          <cell r="CZ31">
            <v>0.8627407067467302</v>
          </cell>
        </row>
        <row r="32">
          <cell r="CT32">
            <v>0.06</v>
          </cell>
          <cell r="CZ32">
            <v>0.84346148219650041</v>
          </cell>
        </row>
        <row r="33">
          <cell r="CT33">
            <v>6.4000000000000001E-2</v>
          </cell>
          <cell r="CZ33">
            <v>0.83092348816978723</v>
          </cell>
        </row>
        <row r="34">
          <cell r="CT34">
            <v>6.8000000000000005E-2</v>
          </cell>
          <cell r="CZ34">
            <v>0.81867155632571553</v>
          </cell>
        </row>
        <row r="35">
          <cell r="CT35">
            <v>7.2000000000000008E-2</v>
          </cell>
          <cell r="CZ35">
            <v>0.80671842304332209</v>
          </cell>
        </row>
        <row r="36">
          <cell r="CT36">
            <v>7.5999999999999998E-2</v>
          </cell>
          <cell r="CZ36">
            <v>0.79506369597919124</v>
          </cell>
        </row>
        <row r="37">
          <cell r="CT37">
            <v>0.08</v>
          </cell>
          <cell r="CZ37">
            <v>0.78369531813916105</v>
          </cell>
        </row>
        <row r="38">
          <cell r="CT38">
            <v>8.4000000000000005E-2</v>
          </cell>
          <cell r="CZ38">
            <v>0.77259103195021073</v>
          </cell>
        </row>
        <row r="39">
          <cell r="CT39">
            <v>8.8000000000000009E-2</v>
          </cell>
          <cell r="CZ39">
            <v>0.76171984333185472</v>
          </cell>
        </row>
        <row r="40">
          <cell r="CT40">
            <v>9.1999999999999998E-2</v>
          </cell>
          <cell r="CZ40">
            <v>0.75104348576843249</v>
          </cell>
        </row>
        <row r="41">
          <cell r="CT41">
            <v>9.6000000000000002E-2</v>
          </cell>
          <cell r="CZ41">
            <v>0.74051788438031407</v>
          </cell>
        </row>
        <row r="42">
          <cell r="CT42">
            <v>0.1</v>
          </cell>
          <cell r="CZ42">
            <v>0.73009461999576686</v>
          </cell>
        </row>
        <row r="43">
          <cell r="CT43">
            <v>0.10400000000000001</v>
          </cell>
          <cell r="CZ43">
            <v>0.71972239322299669</v>
          </cell>
        </row>
        <row r="44">
          <cell r="CT44">
            <v>0.10800000000000001</v>
          </cell>
          <cell r="CZ44">
            <v>0.70934848852154175</v>
          </cell>
        </row>
        <row r="45">
          <cell r="CT45">
            <v>0.11199999999999999</v>
          </cell>
          <cell r="CZ45">
            <v>0.69892023827386662</v>
          </cell>
        </row>
        <row r="46">
          <cell r="CT46">
            <v>0.11599999999999999</v>
          </cell>
          <cell r="CZ46">
            <v>0.68838648685777126</v>
          </cell>
        </row>
        <row r="47">
          <cell r="CT47">
            <v>0.12</v>
          </cell>
          <cell r="CZ47">
            <v>0.67769905471751968</v>
          </cell>
        </row>
        <row r="48">
          <cell r="CT48">
            <v>0.124</v>
          </cell>
          <cell r="CZ48">
            <v>0.66681420243575429</v>
          </cell>
        </row>
        <row r="49">
          <cell r="CT49">
            <v>0.128</v>
          </cell>
          <cell r="CZ49">
            <v>0.65569409480507534</v>
          </cell>
        </row>
        <row r="50">
          <cell r="CT50">
            <v>0.13200000000000001</v>
          </cell>
          <cell r="CZ50">
            <v>0.64430826490019677</v>
          </cell>
        </row>
        <row r="51">
          <cell r="CT51">
            <v>0.13600000000000001</v>
          </cell>
          <cell r="CZ51">
            <v>0.63263507814916309</v>
          </cell>
        </row>
        <row r="52">
          <cell r="CT52">
            <v>0.14000000000000001</v>
          </cell>
          <cell r="CZ52">
            <v>0.62066319640544876</v>
          </cell>
        </row>
        <row r="53">
          <cell r="CT53">
            <v>0.14400000000000002</v>
          </cell>
          <cell r="CZ53">
            <v>0.60839304201987443</v>
          </cell>
        </row>
        <row r="54">
          <cell r="CT54">
            <v>0.14800000000000002</v>
          </cell>
          <cell r="CZ54">
            <v>0.59583826191141132</v>
          </cell>
        </row>
        <row r="55">
          <cell r="CT55">
            <v>0.152</v>
          </cell>
          <cell r="CZ55">
            <v>0.58302719164020567</v>
          </cell>
        </row>
        <row r="56">
          <cell r="CT56">
            <v>0.156</v>
          </cell>
          <cell r="CZ56">
            <v>0.57000431947796004</v>
          </cell>
        </row>
        <row r="57">
          <cell r="CT57">
            <v>0.16</v>
          </cell>
          <cell r="CZ57">
            <v>0.55683175048122369</v>
          </cell>
        </row>
        <row r="58">
          <cell r="CT58">
            <v>0.16399999999999998</v>
          </cell>
          <cell r="CZ58">
            <v>0.54359067056177157</v>
          </cell>
        </row>
        <row r="59">
          <cell r="CT59">
            <v>0.16800000000000001</v>
          </cell>
          <cell r="CZ59">
            <v>0.53038281055857361</v>
          </cell>
        </row>
        <row r="60">
          <cell r="CT60">
            <v>0.17199999999999999</v>
          </cell>
          <cell r="CZ60">
            <v>0.51733191030962744</v>
          </cell>
        </row>
        <row r="61">
          <cell r="CT61">
            <v>0.17600000000000002</v>
          </cell>
          <cell r="CZ61">
            <v>0.50458518272511421</v>
          </cell>
        </row>
        <row r="62">
          <cell r="CT62">
            <v>0.18</v>
          </cell>
          <cell r="CZ62">
            <v>0.4923147778574356</v>
          </cell>
        </row>
        <row r="63">
          <cell r="CT63">
            <v>0.184</v>
          </cell>
          <cell r="CZ63">
            <v>0.48071924697231133</v>
          </cell>
        </row>
        <row r="64">
          <cell r="CT64">
            <v>0.188</v>
          </cell>
          <cell r="CZ64">
            <v>0.47002500662239516</v>
          </cell>
        </row>
        <row r="65">
          <cell r="CT65">
            <v>0.192</v>
          </cell>
          <cell r="CZ65">
            <v>0.46048780271920442</v>
          </cell>
        </row>
        <row r="66">
          <cell r="CT66">
            <v>0.19600000000000001</v>
          </cell>
          <cell r="CZ66">
            <v>0.45239417460042858</v>
          </cell>
        </row>
        <row r="67">
          <cell r="CT67">
            <v>0.2</v>
          </cell>
          <cell r="CZ67">
            <v>0.44606291910971962</v>
          </cell>
        </row>
        <row r="68">
          <cell r="CT68">
            <v>0</v>
          </cell>
        </row>
        <row r="69">
          <cell r="CT69">
            <v>0</v>
          </cell>
        </row>
        <row r="70">
          <cell r="CT70">
            <v>0</v>
          </cell>
        </row>
        <row r="71">
          <cell r="CT71">
            <v>0</v>
          </cell>
        </row>
        <row r="72">
          <cell r="CT72">
            <v>0</v>
          </cell>
        </row>
        <row r="73">
          <cell r="CT73">
            <v>0</v>
          </cell>
        </row>
        <row r="74">
          <cell r="CT74">
            <v>0</v>
          </cell>
        </row>
        <row r="75">
          <cell r="CT75">
            <v>0</v>
          </cell>
        </row>
        <row r="76">
          <cell r="CT76">
            <v>0</v>
          </cell>
        </row>
      </sheetData>
      <sheetData sheetId="4">
        <row r="17">
          <cell r="CL17">
            <v>0</v>
          </cell>
          <cell r="CQ17">
            <v>0.89182134836597315</v>
          </cell>
        </row>
        <row r="18">
          <cell r="CL18">
            <v>5</v>
          </cell>
          <cell r="CQ18">
            <v>0.93194003512356838</v>
          </cell>
        </row>
        <row r="19">
          <cell r="CL19">
            <v>10</v>
          </cell>
          <cell r="CQ19">
            <v>0.96292100378020196</v>
          </cell>
        </row>
        <row r="20">
          <cell r="CL20">
            <v>15</v>
          </cell>
          <cell r="CQ20">
            <v>0.98499086946601977</v>
          </cell>
        </row>
        <row r="21">
          <cell r="CL21">
            <v>20</v>
          </cell>
          <cell r="CQ21">
            <v>0.9983762473111647</v>
          </cell>
        </row>
        <row r="22">
          <cell r="CL22">
            <v>25</v>
          </cell>
          <cell r="CQ22">
            <v>1.0033037524457755</v>
          </cell>
        </row>
        <row r="23">
          <cell r="CL23">
            <v>30</v>
          </cell>
          <cell r="CQ23">
            <v>1</v>
          </cell>
        </row>
        <row r="24">
          <cell r="CL24">
            <v>35</v>
          </cell>
          <cell r="CQ24">
            <v>0.9886916051039788</v>
          </cell>
        </row>
        <row r="25">
          <cell r="CL25">
            <v>40</v>
          </cell>
          <cell r="CQ25">
            <v>0.96960518288785602</v>
          </cell>
        </row>
        <row r="26">
          <cell r="CL26">
            <v>45</v>
          </cell>
          <cell r="CQ26">
            <v>0.94296734848176744</v>
          </cell>
        </row>
        <row r="27">
          <cell r="CL27">
            <v>50</v>
          </cell>
          <cell r="CQ27">
            <v>0.90900471701586749</v>
          </cell>
        </row>
        <row r="28">
          <cell r="CL28">
            <v>55</v>
          </cell>
          <cell r="CQ28">
            <v>0.8679439036202925</v>
          </cell>
        </row>
        <row r="29">
          <cell r="CL29">
            <v>60</v>
          </cell>
          <cell r="CQ29">
            <v>0.82001152342518402</v>
          </cell>
        </row>
        <row r="30">
          <cell r="CL30">
            <v>65</v>
          </cell>
          <cell r="CQ30">
            <v>0.76543419156068626</v>
          </cell>
        </row>
        <row r="31">
          <cell r="CL31">
            <v>70</v>
          </cell>
          <cell r="CQ31">
            <v>0.70443852315693734</v>
          </cell>
        </row>
        <row r="32">
          <cell r="CL32">
            <v>75</v>
          </cell>
          <cell r="CQ32">
            <v>0.6372511333440839</v>
          </cell>
        </row>
        <row r="33">
          <cell r="CL33">
            <v>80</v>
          </cell>
          <cell r="CQ33">
            <v>0.56409863725227827</v>
          </cell>
        </row>
        <row r="34">
          <cell r="CL34">
            <v>85</v>
          </cell>
          <cell r="CQ34">
            <v>0.48520765001164773</v>
          </cell>
        </row>
        <row r="35">
          <cell r="CL35">
            <v>90</v>
          </cell>
          <cell r="CQ35">
            <v>0.40080478675233372</v>
          </cell>
        </row>
      </sheetData>
      <sheetData sheetId="5"/>
      <sheetData sheetId="6">
        <row r="17">
          <cell r="CV17">
            <v>0</v>
          </cell>
          <cell r="DB17">
            <v>1</v>
          </cell>
        </row>
        <row r="18">
          <cell r="CV18">
            <v>1.4999999999999999E-2</v>
          </cell>
          <cell r="DB18">
            <v>0.99625739693958371</v>
          </cell>
        </row>
        <row r="19">
          <cell r="CV19">
            <v>0.03</v>
          </cell>
          <cell r="DB19">
            <v>0.9951070557053725</v>
          </cell>
        </row>
        <row r="20">
          <cell r="CV20">
            <v>4.4999999999999998E-2</v>
          </cell>
          <cell r="DB20">
            <v>0.99554333740311751</v>
          </cell>
        </row>
        <row r="21">
          <cell r="CV21">
            <v>0.06</v>
          </cell>
          <cell r="DB21">
            <v>0.99671565319997946</v>
          </cell>
        </row>
        <row r="22">
          <cell r="CV22">
            <v>7.4999999999999997E-2</v>
          </cell>
          <cell r="DB22">
            <v>0.99792846432452365</v>
          </cell>
        </row>
        <row r="23">
          <cell r="CV23">
            <v>0.09</v>
          </cell>
          <cell r="DB23">
            <v>0.99864128206672376</v>
          </cell>
        </row>
        <row r="24">
          <cell r="CV24">
            <v>0.105</v>
          </cell>
          <cell r="DB24">
            <v>0.99846866777796361</v>
          </cell>
        </row>
        <row r="25">
          <cell r="CV25">
            <v>0.12</v>
          </cell>
          <cell r="DB25">
            <v>0.99718023287103597</v>
          </cell>
        </row>
        <row r="26">
          <cell r="CV26">
            <v>0.13500000000000001</v>
          </cell>
          <cell r="DB26">
            <v>0.99470063882013604</v>
          </cell>
        </row>
        <row r="27">
          <cell r="CV27">
            <v>0.15000000000000002</v>
          </cell>
          <cell r="DB27">
            <v>0.99110959716087044</v>
          </cell>
        </row>
        <row r="28">
          <cell r="CV28">
            <v>0.16500000000000004</v>
          </cell>
          <cell r="DB28">
            <v>0.98664186949025512</v>
          </cell>
        </row>
        <row r="29">
          <cell r="CV29">
            <v>0.18000000000000005</v>
          </cell>
          <cell r="DB29">
            <v>0.98168726746670931</v>
          </cell>
        </row>
        <row r="30">
          <cell r="CV30">
            <v>0.19500000000000006</v>
          </cell>
          <cell r="DB30">
            <v>0.97679065281006594</v>
          </cell>
        </row>
        <row r="31">
          <cell r="CV31">
            <v>0.21000000000000008</v>
          </cell>
          <cell r="DB31">
            <v>0.97265193730156274</v>
          </cell>
        </row>
        <row r="32">
          <cell r="CV32">
            <v>0.22500000000000009</v>
          </cell>
          <cell r="DB32">
            <v>0.97012608278383528</v>
          </cell>
        </row>
        <row r="33">
          <cell r="CV33">
            <v>0.2400000000000001</v>
          </cell>
          <cell r="DB33">
            <v>0.97022310116095489</v>
          </cell>
        </row>
        <row r="34">
          <cell r="CV34">
            <v>0.25500000000000012</v>
          </cell>
          <cell r="DB34">
            <v>0.97410805439836878</v>
          </cell>
        </row>
        <row r="35">
          <cell r="CV35">
            <v>0.27000000000000013</v>
          </cell>
          <cell r="DB35">
            <v>0.98310105452294905</v>
          </cell>
        </row>
        <row r="36">
          <cell r="CV36">
            <v>0.28500000000000014</v>
          </cell>
          <cell r="DB36">
            <v>0.99867726362296694</v>
          </cell>
        </row>
        <row r="37">
          <cell r="CV37">
            <v>0.30000000000000016</v>
          </cell>
          <cell r="DB37">
            <v>1.0224668938481254</v>
          </cell>
        </row>
        <row r="38">
          <cell r="DB38">
            <v>0</v>
          </cell>
        </row>
        <row r="39">
          <cell r="DB39">
            <v>0</v>
          </cell>
        </row>
        <row r="40">
          <cell r="DB40">
            <v>0</v>
          </cell>
        </row>
        <row r="41">
          <cell r="DB41">
            <v>0</v>
          </cell>
        </row>
        <row r="42">
          <cell r="DB42">
            <v>0</v>
          </cell>
        </row>
        <row r="43">
          <cell r="DB43">
            <v>0</v>
          </cell>
        </row>
        <row r="44">
          <cell r="DB44">
            <v>0</v>
          </cell>
        </row>
        <row r="45">
          <cell r="DB45">
            <v>0</v>
          </cell>
        </row>
        <row r="46">
          <cell r="DB46">
            <v>0</v>
          </cell>
        </row>
        <row r="47">
          <cell r="DB47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3">
          <cell r="N3" t="str">
            <v>s+=17</v>
          </cell>
        </row>
        <row r="4">
          <cell r="M4">
            <v>0</v>
          </cell>
          <cell r="N4">
            <v>1</v>
          </cell>
        </row>
        <row r="5">
          <cell r="M5">
            <v>0.05</v>
          </cell>
          <cell r="N5">
            <v>0.98469387755102045</v>
          </cell>
        </row>
        <row r="6">
          <cell r="M6">
            <v>0.1</v>
          </cell>
          <cell r="N6">
            <v>0.93877551020408156</v>
          </cell>
        </row>
        <row r="7">
          <cell r="M7">
            <v>0.15</v>
          </cell>
          <cell r="N7">
            <v>0.86224489795918369</v>
          </cell>
        </row>
        <row r="8">
          <cell r="M8">
            <v>0.2</v>
          </cell>
          <cell r="N8">
            <v>0.75510204081632648</v>
          </cell>
        </row>
        <row r="9">
          <cell r="M9">
            <v>0.25</v>
          </cell>
          <cell r="N9">
            <v>0.61734693877551017</v>
          </cell>
        </row>
        <row r="10">
          <cell r="M10">
            <v>0.3</v>
          </cell>
          <cell r="N10">
            <v>0.44897959183673464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4922-09D0-4F48-B0C3-3138ED387918}">
  <dimension ref="B4:M82"/>
  <sheetViews>
    <sheetView topLeftCell="A18" workbookViewId="0">
      <selection activeCell="I74" sqref="I74"/>
    </sheetView>
  </sheetViews>
  <sheetFormatPr defaultRowHeight="18.75"/>
  <sheetData>
    <row r="4" spans="3:3" ht="22.5">
      <c r="C4" s="23"/>
    </row>
    <row r="32" spans="6:6" ht="22.5">
      <c r="F32" s="23"/>
    </row>
    <row r="40" spans="2:13">
      <c r="M40" t="s">
        <v>59</v>
      </c>
    </row>
    <row r="41" spans="2:13">
      <c r="B41" s="26" t="s">
        <v>57</v>
      </c>
      <c r="C41" s="26" t="s">
        <v>58</v>
      </c>
      <c r="L41" t="s">
        <v>60</v>
      </c>
      <c r="M41">
        <v>17</v>
      </c>
    </row>
    <row r="42" spans="2:13">
      <c r="B42" s="26">
        <v>0</v>
      </c>
      <c r="C42" s="26">
        <f>((0.73-1)/0.21^2)*B42^2+1</f>
        <v>1</v>
      </c>
      <c r="L42">
        <v>0</v>
      </c>
      <c r="M42">
        <v>0</v>
      </c>
    </row>
    <row r="43" spans="2:13">
      <c r="B43" s="26">
        <v>0.05</v>
      </c>
      <c r="C43" s="26">
        <f t="shared" ref="C43:C48" si="0">((0.73-1)/0.21^2)*B43^2+1</f>
        <v>0.98469387755102045</v>
      </c>
      <c r="L43">
        <v>2.5000000000000001E-2</v>
      </c>
      <c r="M43">
        <v>0</v>
      </c>
    </row>
    <row r="44" spans="2:13">
      <c r="B44" s="26">
        <v>0.1</v>
      </c>
      <c r="C44" s="26">
        <f t="shared" si="0"/>
        <v>0.93877551020408156</v>
      </c>
      <c r="L44">
        <v>0.05</v>
      </c>
      <c r="M44">
        <v>0</v>
      </c>
    </row>
    <row r="45" spans="2:13">
      <c r="B45" s="26">
        <v>0.15</v>
      </c>
      <c r="C45" s="26">
        <f t="shared" si="0"/>
        <v>0.86224489795918369</v>
      </c>
      <c r="D45" s="26"/>
      <c r="E45" s="26"/>
      <c r="L45">
        <v>7.5000000000000011E-2</v>
      </c>
      <c r="M45">
        <v>0</v>
      </c>
    </row>
    <row r="46" spans="2:13">
      <c r="B46" s="26">
        <v>0.2</v>
      </c>
      <c r="C46" s="26">
        <f t="shared" si="0"/>
        <v>0.75510204081632648</v>
      </c>
      <c r="D46" s="26"/>
      <c r="E46" s="26"/>
      <c r="L46">
        <v>0.1</v>
      </c>
      <c r="M46">
        <v>-9.8153311931845812E-3</v>
      </c>
    </row>
    <row r="47" spans="2:13">
      <c r="B47" s="26">
        <v>0.25</v>
      </c>
      <c r="C47" s="26">
        <f t="shared" si="0"/>
        <v>0.61734693877551017</v>
      </c>
      <c r="D47" s="26"/>
      <c r="E47" s="26"/>
      <c r="L47">
        <v>0.125</v>
      </c>
      <c r="M47">
        <v>0.11656132868110244</v>
      </c>
    </row>
    <row r="48" spans="2:13">
      <c r="B48" s="26">
        <v>0.3</v>
      </c>
      <c r="C48" s="26">
        <f t="shared" si="0"/>
        <v>0.44897959183673464</v>
      </c>
      <c r="D48" s="26"/>
      <c r="E48" s="26"/>
      <c r="L48">
        <v>0.15</v>
      </c>
      <c r="M48">
        <v>0.23450289499876123</v>
      </c>
    </row>
    <row r="49" spans="4:13">
      <c r="D49" s="26"/>
      <c r="E49" s="26"/>
      <c r="L49">
        <v>0.17499999999999999</v>
      </c>
      <c r="M49">
        <v>0.34400936775979135</v>
      </c>
    </row>
    <row r="50" spans="4:13">
      <c r="D50" s="26"/>
      <c r="E50" s="26"/>
      <c r="L50">
        <v>0.19999999999999998</v>
      </c>
      <c r="M50">
        <v>0.44508074696419325</v>
      </c>
    </row>
    <row r="51" spans="4:13">
      <c r="D51" s="26"/>
      <c r="E51" s="26"/>
      <c r="L51">
        <v>0.22499999999999998</v>
      </c>
      <c r="M51">
        <v>0.53771703261196668</v>
      </c>
    </row>
    <row r="52" spans="4:13">
      <c r="D52" s="26"/>
      <c r="E52" s="26"/>
      <c r="L52">
        <v>0.24999999999999997</v>
      </c>
      <c r="M52">
        <v>0.62191822470311164</v>
      </c>
    </row>
    <row r="53" spans="4:13">
      <c r="L53">
        <v>0.27499999999999997</v>
      </c>
      <c r="M53">
        <v>0.69768432323762819</v>
      </c>
    </row>
    <row r="54" spans="4:13">
      <c r="L54">
        <v>0.3</v>
      </c>
      <c r="M54">
        <v>0.76501532821551677</v>
      </c>
    </row>
    <row r="55" spans="4:13">
      <c r="L55">
        <v>0.32500000000000001</v>
      </c>
      <c r="M55">
        <v>0.82391123963677637</v>
      </c>
    </row>
    <row r="56" spans="4:13">
      <c r="L56">
        <v>0.35000000000000003</v>
      </c>
      <c r="M56">
        <v>0.87437205750140801</v>
      </c>
    </row>
    <row r="57" spans="4:13">
      <c r="L57">
        <v>0.37500000000000006</v>
      </c>
      <c r="M57">
        <v>0.91639778180941078</v>
      </c>
    </row>
    <row r="58" spans="4:13">
      <c r="L58">
        <v>0.40000000000000008</v>
      </c>
      <c r="M58">
        <v>0.9499884125607857</v>
      </c>
    </row>
    <row r="59" spans="4:13">
      <c r="L59">
        <v>0.4250000000000001</v>
      </c>
      <c r="M59">
        <v>0.97514394975553176</v>
      </c>
    </row>
    <row r="60" spans="4:13">
      <c r="L60">
        <v>0.45000000000000012</v>
      </c>
      <c r="M60">
        <v>0.99186439339364985</v>
      </c>
    </row>
    <row r="61" spans="4:13">
      <c r="L61">
        <v>0.47500000000000014</v>
      </c>
      <c r="M61">
        <v>1.000149743475139</v>
      </c>
    </row>
    <row r="62" spans="4:13">
      <c r="L62">
        <v>0.50000000000000011</v>
      </c>
      <c r="M62">
        <v>1</v>
      </c>
    </row>
    <row r="63" spans="4:13">
      <c r="L63">
        <v>0.52500000000000013</v>
      </c>
      <c r="M63">
        <v>0.99141516296823251</v>
      </c>
    </row>
    <row r="64" spans="4:13">
      <c r="L64">
        <v>0.55000000000000016</v>
      </c>
      <c r="M64">
        <v>0.97439523237983672</v>
      </c>
    </row>
    <row r="65" spans="12:13">
      <c r="L65">
        <v>0.57500000000000018</v>
      </c>
      <c r="M65">
        <v>0.94894020823481218</v>
      </c>
    </row>
    <row r="66" spans="12:13">
      <c r="L66">
        <v>0.6000000000000002</v>
      </c>
      <c r="M66">
        <v>0.91505009053315911</v>
      </c>
    </row>
    <row r="67" spans="12:13">
      <c r="L67">
        <v>0.62500000000000022</v>
      </c>
      <c r="M67">
        <v>0.87272487927487885</v>
      </c>
    </row>
    <row r="68" spans="12:13">
      <c r="L68">
        <v>0.65000000000000024</v>
      </c>
      <c r="M68">
        <v>0.82196457445996896</v>
      </c>
    </row>
    <row r="69" spans="12:13">
      <c r="L69">
        <v>0.67500000000000027</v>
      </c>
      <c r="M69">
        <v>0.76276917608843098</v>
      </c>
    </row>
    <row r="70" spans="12:13">
      <c r="L70">
        <v>0.70000000000000029</v>
      </c>
      <c r="M70">
        <v>0.69513868416026459</v>
      </c>
    </row>
    <row r="71" spans="12:13">
      <c r="L71">
        <v>0.72500000000000031</v>
      </c>
      <c r="M71">
        <v>0.61907309867547011</v>
      </c>
    </row>
    <row r="72" spans="12:13">
      <c r="L72">
        <v>0.75000000000000033</v>
      </c>
      <c r="M72">
        <v>0.53457241963404689</v>
      </c>
    </row>
    <row r="73" spans="12:13">
      <c r="L73">
        <v>0.77500000000000036</v>
      </c>
      <c r="M73">
        <v>0.44163664703599553</v>
      </c>
    </row>
    <row r="74" spans="12:13">
      <c r="L74">
        <v>0.80000000000000038</v>
      </c>
      <c r="M74">
        <v>0.34026578088131532</v>
      </c>
    </row>
    <row r="75" spans="12:13">
      <c r="L75">
        <v>0.8250000000000004</v>
      </c>
      <c r="M75">
        <v>0.2304598211700063</v>
      </c>
    </row>
    <row r="76" spans="12:13">
      <c r="L76">
        <v>0.85000000000000042</v>
      </c>
      <c r="M76">
        <v>0.11221876790207003</v>
      </c>
    </row>
    <row r="77" spans="12:13">
      <c r="L77">
        <v>0.87500000000000044</v>
      </c>
      <c r="M77">
        <v>0</v>
      </c>
    </row>
    <row r="78" spans="12:13">
      <c r="L78">
        <v>0.90000000000000047</v>
      </c>
      <c r="M78">
        <v>0</v>
      </c>
    </row>
    <row r="79" spans="12:13">
      <c r="L79">
        <v>0.92500000000000049</v>
      </c>
      <c r="M79">
        <v>0</v>
      </c>
    </row>
    <row r="80" spans="12:13">
      <c r="L80">
        <v>0.95000000000000051</v>
      </c>
      <c r="M80">
        <v>0</v>
      </c>
    </row>
    <row r="81" spans="12:13">
      <c r="L81">
        <v>0.97500000000000053</v>
      </c>
      <c r="M81">
        <v>0</v>
      </c>
    </row>
    <row r="82" spans="12:13">
      <c r="L82">
        <v>1.0000000000000004</v>
      </c>
      <c r="M82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D4F28-3F5C-4F05-B7C6-0116DE54F0C0}">
  <dimension ref="A1:K13"/>
  <sheetViews>
    <sheetView zoomScale="115" zoomScaleNormal="115" workbookViewId="0">
      <selection activeCell="L20" sqref="L20"/>
    </sheetView>
  </sheetViews>
  <sheetFormatPr defaultRowHeight="18.75"/>
  <cols>
    <col min="1" max="16384" width="9" style="16"/>
  </cols>
  <sheetData>
    <row r="1" spans="1:11">
      <c r="B1" s="16" t="s">
        <v>0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I1" s="16" t="s">
        <v>6</v>
      </c>
      <c r="J1" s="16" t="s">
        <v>7</v>
      </c>
      <c r="K1" s="16" t="s">
        <v>8</v>
      </c>
    </row>
    <row r="2" spans="1:11">
      <c r="A2" s="18" t="s">
        <v>9</v>
      </c>
      <c r="B2" s="19">
        <v>22</v>
      </c>
      <c r="C2" s="18">
        <v>1.85</v>
      </c>
      <c r="D2" s="18">
        <v>2250</v>
      </c>
      <c r="E2" s="18">
        <v>1000</v>
      </c>
      <c r="F2" s="18">
        <v>32</v>
      </c>
      <c r="G2" s="18" t="s">
        <v>10</v>
      </c>
      <c r="I2" s="16" t="s">
        <v>11</v>
      </c>
    </row>
    <row r="3" spans="1:11">
      <c r="A3" s="16" t="s">
        <v>12</v>
      </c>
      <c r="B3" s="17">
        <v>22.5</v>
      </c>
      <c r="C3" s="16">
        <v>2.1</v>
      </c>
      <c r="D3" s="16">
        <v>2250</v>
      </c>
      <c r="E3" s="16">
        <v>1000</v>
      </c>
      <c r="F3" s="16">
        <v>48</v>
      </c>
      <c r="G3" s="16" t="s">
        <v>10</v>
      </c>
      <c r="I3" s="16" t="s">
        <v>13</v>
      </c>
      <c r="J3" s="17">
        <v>11.4</v>
      </c>
      <c r="K3" s="17">
        <v>15</v>
      </c>
    </row>
    <row r="4" spans="1:11">
      <c r="A4" s="16" t="s">
        <v>14</v>
      </c>
      <c r="B4" s="17">
        <v>25</v>
      </c>
      <c r="C4" s="16">
        <v>3.4</v>
      </c>
      <c r="D4" s="16">
        <v>2250</v>
      </c>
      <c r="E4" s="16">
        <v>1000</v>
      </c>
      <c r="F4" s="16">
        <v>40</v>
      </c>
      <c r="G4" s="16" t="s">
        <v>15</v>
      </c>
      <c r="I4" s="16" t="s">
        <v>16</v>
      </c>
      <c r="J4" s="17">
        <v>11.1</v>
      </c>
      <c r="K4" s="17">
        <v>15</v>
      </c>
    </row>
    <row r="5" spans="1:11">
      <c r="A5" s="16" t="s">
        <v>17</v>
      </c>
      <c r="B5" s="17">
        <v>32</v>
      </c>
      <c r="C5" s="16">
        <v>9.6</v>
      </c>
      <c r="D5" s="16">
        <v>2250</v>
      </c>
      <c r="E5" s="16">
        <v>1000</v>
      </c>
      <c r="F5" s="16">
        <v>26</v>
      </c>
      <c r="G5" s="16" t="s">
        <v>15</v>
      </c>
      <c r="I5" s="16" t="s">
        <v>18</v>
      </c>
      <c r="J5" s="17">
        <v>11.4</v>
      </c>
      <c r="K5" s="17">
        <v>15</v>
      </c>
    </row>
    <row r="6" spans="1:11">
      <c r="A6" s="16" t="s">
        <v>19</v>
      </c>
      <c r="B6" s="17">
        <v>33</v>
      </c>
      <c r="C6" s="16">
        <v>10.5</v>
      </c>
      <c r="D6" s="16">
        <v>2250</v>
      </c>
      <c r="E6" s="16">
        <v>1000</v>
      </c>
      <c r="F6" s="16">
        <v>32</v>
      </c>
      <c r="G6" s="16" t="s">
        <v>15</v>
      </c>
      <c r="I6" s="16" t="s">
        <v>20</v>
      </c>
      <c r="J6" s="17">
        <v>11.1</v>
      </c>
      <c r="K6" s="17">
        <v>15</v>
      </c>
    </row>
    <row r="7" spans="1:11">
      <c r="A7" s="16" t="s">
        <v>21</v>
      </c>
      <c r="B7" s="17">
        <v>36.5</v>
      </c>
      <c r="C7" s="16">
        <v>13.55</v>
      </c>
      <c r="D7" s="16">
        <v>2250</v>
      </c>
      <c r="E7" s="16">
        <v>1000</v>
      </c>
      <c r="F7" s="16">
        <v>32</v>
      </c>
      <c r="G7" s="16" t="s">
        <v>15</v>
      </c>
      <c r="I7" s="16" t="s">
        <v>22</v>
      </c>
      <c r="J7" s="17">
        <v>10.96</v>
      </c>
      <c r="K7" s="17">
        <v>15</v>
      </c>
    </row>
    <row r="8" spans="1:11">
      <c r="A8" s="16" t="s">
        <v>23</v>
      </c>
      <c r="B8" s="17">
        <v>35</v>
      </c>
      <c r="C8" s="16">
        <v>12.4</v>
      </c>
      <c r="D8" s="16">
        <v>2250</v>
      </c>
      <c r="E8" s="16">
        <v>1000</v>
      </c>
      <c r="F8" s="16">
        <v>52</v>
      </c>
      <c r="G8" s="16" t="s">
        <v>15</v>
      </c>
      <c r="I8" s="16" t="s">
        <v>24</v>
      </c>
      <c r="J8" s="17">
        <v>15</v>
      </c>
      <c r="K8" s="17">
        <v>8.4499999999999993</v>
      </c>
    </row>
    <row r="9" spans="1:11">
      <c r="A9" s="16" t="s">
        <v>25</v>
      </c>
      <c r="B9" s="17">
        <v>34.5</v>
      </c>
      <c r="C9" s="16">
        <v>11.9</v>
      </c>
      <c r="D9" s="16">
        <v>2250</v>
      </c>
      <c r="E9" s="16">
        <v>1000</v>
      </c>
      <c r="F9" s="16">
        <v>82</v>
      </c>
      <c r="G9" s="16" t="s">
        <v>15</v>
      </c>
      <c r="I9" s="16" t="s">
        <v>26</v>
      </c>
      <c r="J9" s="17">
        <v>15</v>
      </c>
      <c r="K9" s="17">
        <v>8.4499999999999993</v>
      </c>
    </row>
    <row r="10" spans="1:11">
      <c r="A10" s="16" t="s">
        <v>27</v>
      </c>
      <c r="B10" s="17">
        <v>36.5</v>
      </c>
      <c r="C10" s="16">
        <v>13.55</v>
      </c>
      <c r="D10" s="16">
        <v>2250</v>
      </c>
      <c r="E10" s="16">
        <v>1000</v>
      </c>
      <c r="F10" s="16">
        <v>112</v>
      </c>
      <c r="G10" s="16" t="s">
        <v>15</v>
      </c>
      <c r="I10" s="16" t="s">
        <v>28</v>
      </c>
      <c r="J10" s="17">
        <v>15</v>
      </c>
      <c r="K10" s="17">
        <v>15</v>
      </c>
    </row>
    <row r="11" spans="1:11">
      <c r="A11" s="16" t="s">
        <v>29</v>
      </c>
      <c r="B11" s="17">
        <v>35</v>
      </c>
      <c r="C11" s="16">
        <v>12.4</v>
      </c>
      <c r="D11" s="16">
        <v>2250</v>
      </c>
      <c r="E11" s="16">
        <v>1000</v>
      </c>
      <c r="F11" s="16">
        <v>134</v>
      </c>
      <c r="G11" s="16" t="s">
        <v>15</v>
      </c>
      <c r="I11" s="16" t="s">
        <v>30</v>
      </c>
      <c r="J11" s="17">
        <v>15</v>
      </c>
      <c r="K11" s="17">
        <v>15</v>
      </c>
    </row>
    <row r="12" spans="1:11">
      <c r="D12" s="16" t="s">
        <v>31</v>
      </c>
      <c r="E12" s="16" t="s">
        <v>31</v>
      </c>
    </row>
    <row r="13" spans="1:11">
      <c r="C13" s="16" t="s">
        <v>32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1145-4BD7-48D6-AB7E-8020DA3E686B}">
  <dimension ref="A1:Y18"/>
  <sheetViews>
    <sheetView topLeftCell="A8" workbookViewId="0">
      <selection activeCell="C15" sqref="C15"/>
    </sheetView>
  </sheetViews>
  <sheetFormatPr defaultRowHeight="18.75"/>
  <cols>
    <col min="1" max="1" width="14.125" customWidth="1"/>
    <col min="10" max="10" width="9" customWidth="1"/>
    <col min="19" max="19" width="9" customWidth="1"/>
  </cols>
  <sheetData>
    <row r="1" spans="1:25" ht="27" customHeight="1">
      <c r="B1" s="71" t="s">
        <v>33</v>
      </c>
      <c r="C1" s="71"/>
      <c r="D1" s="71"/>
      <c r="E1" s="71"/>
      <c r="F1" s="71"/>
      <c r="G1" s="71"/>
      <c r="H1" s="71"/>
      <c r="J1" s="72" t="s">
        <v>34</v>
      </c>
      <c r="K1" s="72"/>
      <c r="L1" s="72"/>
      <c r="M1" s="72"/>
      <c r="N1" s="72"/>
      <c r="O1" s="72"/>
      <c r="P1" s="72"/>
      <c r="R1" s="73" t="s">
        <v>35</v>
      </c>
      <c r="S1" s="73"/>
      <c r="T1" s="73"/>
      <c r="U1" s="73"/>
      <c r="V1" s="73"/>
      <c r="W1" s="73"/>
      <c r="X1" s="73"/>
      <c r="Y1" s="2"/>
    </row>
    <row r="2" spans="1:25" ht="18.75" customHeight="1">
      <c r="B2" s="8" t="s">
        <v>36</v>
      </c>
      <c r="C2" s="8" t="s">
        <v>37</v>
      </c>
      <c r="D2" s="8" t="s">
        <v>38</v>
      </c>
      <c r="E2" s="8" t="s">
        <v>39</v>
      </c>
      <c r="F2" s="8" t="s">
        <v>40</v>
      </c>
      <c r="G2" s="8" t="s">
        <v>41</v>
      </c>
      <c r="H2" s="8" t="s">
        <v>42</v>
      </c>
      <c r="J2" s="11" t="s">
        <v>36</v>
      </c>
      <c r="K2" s="11" t="s">
        <v>37</v>
      </c>
      <c r="L2" s="11" t="s">
        <v>38</v>
      </c>
      <c r="M2" s="11" t="s">
        <v>39</v>
      </c>
      <c r="N2" s="11" t="s">
        <v>40</v>
      </c>
      <c r="O2" s="11" t="s">
        <v>41</v>
      </c>
      <c r="P2" s="11" t="s">
        <v>42</v>
      </c>
      <c r="Q2" s="2"/>
      <c r="R2" s="9" t="s">
        <v>36</v>
      </c>
      <c r="S2" s="9" t="s">
        <v>37</v>
      </c>
      <c r="T2" s="9" t="s">
        <v>38</v>
      </c>
      <c r="U2" s="9" t="s">
        <v>39</v>
      </c>
      <c r="V2" s="9" t="s">
        <v>40</v>
      </c>
      <c r="W2" s="9" t="s">
        <v>41</v>
      </c>
      <c r="X2" s="9" t="s">
        <v>42</v>
      </c>
    </row>
    <row r="3" spans="1:25" ht="30" customHeight="1">
      <c r="A3" s="15" t="s">
        <v>43</v>
      </c>
      <c r="B3" s="74"/>
      <c r="C3" s="74"/>
      <c r="D3" s="74"/>
      <c r="E3" s="74"/>
      <c r="F3" s="74"/>
      <c r="G3" s="74"/>
      <c r="H3" s="74"/>
      <c r="I3" s="1"/>
      <c r="J3" s="12"/>
      <c r="K3" s="12"/>
      <c r="L3" s="12"/>
      <c r="M3" s="13"/>
      <c r="N3" s="13"/>
      <c r="O3" s="12"/>
      <c r="P3" s="14"/>
      <c r="Q3" s="5"/>
      <c r="R3" s="10" t="e">
        <f>J3/B3</f>
        <v>#DIV/0!</v>
      </c>
      <c r="S3" s="10" t="e">
        <f t="shared" ref="S3:X3" si="0">K3/C3</f>
        <v>#DIV/0!</v>
      </c>
      <c r="T3" s="10" t="e">
        <f t="shared" si="0"/>
        <v>#DIV/0!</v>
      </c>
      <c r="U3" s="10" t="e">
        <f t="shared" si="0"/>
        <v>#DIV/0!</v>
      </c>
      <c r="V3" s="10" t="e">
        <f t="shared" si="0"/>
        <v>#DIV/0!</v>
      </c>
      <c r="W3" s="10" t="e">
        <f t="shared" si="0"/>
        <v>#DIV/0!</v>
      </c>
      <c r="X3" s="10" t="e">
        <f t="shared" si="0"/>
        <v>#DIV/0!</v>
      </c>
    </row>
    <row r="4" spans="1:25" ht="30" customHeight="1">
      <c r="A4" s="15" t="s">
        <v>44</v>
      </c>
      <c r="B4" s="75"/>
      <c r="C4" s="75"/>
      <c r="D4" s="75"/>
      <c r="E4" s="75"/>
      <c r="F4" s="75"/>
      <c r="G4" s="75"/>
      <c r="H4" s="75"/>
      <c r="I4" s="1"/>
      <c r="J4" s="12"/>
      <c r="K4" s="12"/>
      <c r="L4" s="12"/>
      <c r="M4" s="13"/>
      <c r="N4" s="13"/>
      <c r="O4" s="12"/>
      <c r="P4" s="14"/>
      <c r="Q4" s="5"/>
      <c r="R4" s="10" t="e">
        <f t="shared" ref="R4:X4" si="1">J4/B3</f>
        <v>#DIV/0!</v>
      </c>
      <c r="S4" s="10" t="e">
        <f t="shared" si="1"/>
        <v>#DIV/0!</v>
      </c>
      <c r="T4" s="10" t="e">
        <f t="shared" si="1"/>
        <v>#DIV/0!</v>
      </c>
      <c r="U4" s="10" t="e">
        <f t="shared" si="1"/>
        <v>#DIV/0!</v>
      </c>
      <c r="V4" s="10" t="e">
        <f t="shared" si="1"/>
        <v>#DIV/0!</v>
      </c>
      <c r="W4" s="10" t="e">
        <f t="shared" si="1"/>
        <v>#DIV/0!</v>
      </c>
      <c r="X4" s="10" t="e">
        <f t="shared" si="1"/>
        <v>#DIV/0!</v>
      </c>
    </row>
    <row r="5" spans="1:25" ht="30" customHeight="1">
      <c r="A5" s="15" t="s">
        <v>45</v>
      </c>
      <c r="B5" s="75"/>
      <c r="C5" s="75"/>
      <c r="D5" s="75"/>
      <c r="E5" s="75"/>
      <c r="F5" s="75"/>
      <c r="G5" s="75"/>
      <c r="H5" s="75"/>
      <c r="I5" s="1"/>
      <c r="J5" s="12"/>
      <c r="K5" s="12"/>
      <c r="L5" s="12"/>
      <c r="M5" s="13"/>
      <c r="N5" s="13"/>
      <c r="O5" s="12"/>
      <c r="P5" s="14"/>
      <c r="Q5" s="5"/>
      <c r="R5" s="10" t="e">
        <f t="shared" ref="R5:X5" si="2">J5/B3</f>
        <v>#DIV/0!</v>
      </c>
      <c r="S5" s="10" t="e">
        <f t="shared" si="2"/>
        <v>#DIV/0!</v>
      </c>
      <c r="T5" s="10" t="e">
        <f t="shared" si="2"/>
        <v>#DIV/0!</v>
      </c>
      <c r="U5" s="10" t="e">
        <f t="shared" si="2"/>
        <v>#DIV/0!</v>
      </c>
      <c r="V5" s="10" t="e">
        <f t="shared" si="2"/>
        <v>#DIV/0!</v>
      </c>
      <c r="W5" s="10" t="e">
        <f t="shared" si="2"/>
        <v>#DIV/0!</v>
      </c>
      <c r="X5" s="10" t="e">
        <f t="shared" si="2"/>
        <v>#DIV/0!</v>
      </c>
    </row>
    <row r="6" spans="1:25" ht="30" customHeight="1">
      <c r="A6" s="15" t="s">
        <v>46</v>
      </c>
      <c r="B6" s="75"/>
      <c r="C6" s="75"/>
      <c r="D6" s="75"/>
      <c r="E6" s="75"/>
      <c r="F6" s="75"/>
      <c r="G6" s="75"/>
      <c r="H6" s="75"/>
      <c r="I6" s="1"/>
      <c r="J6" s="12"/>
      <c r="K6" s="12"/>
      <c r="L6" s="12"/>
      <c r="M6" s="13"/>
      <c r="N6" s="13"/>
      <c r="O6" s="12"/>
      <c r="P6" s="14"/>
      <c r="Q6" s="5"/>
      <c r="R6" s="10" t="e">
        <f t="shared" ref="R6:X6" si="3">J6/B3</f>
        <v>#DIV/0!</v>
      </c>
      <c r="S6" s="10" t="e">
        <f t="shared" si="3"/>
        <v>#DIV/0!</v>
      </c>
      <c r="T6" s="10" t="e">
        <f t="shared" si="3"/>
        <v>#DIV/0!</v>
      </c>
      <c r="U6" s="10" t="e">
        <f t="shared" si="3"/>
        <v>#DIV/0!</v>
      </c>
      <c r="V6" s="10" t="e">
        <f t="shared" si="3"/>
        <v>#DIV/0!</v>
      </c>
      <c r="W6" s="10" t="e">
        <f t="shared" si="3"/>
        <v>#DIV/0!</v>
      </c>
      <c r="X6" s="10" t="e">
        <f t="shared" si="3"/>
        <v>#DIV/0!</v>
      </c>
    </row>
    <row r="7" spans="1:25" ht="30" customHeight="1">
      <c r="A7" s="15" t="s">
        <v>47</v>
      </c>
      <c r="B7" s="75"/>
      <c r="C7" s="75"/>
      <c r="D7" s="75"/>
      <c r="E7" s="75"/>
      <c r="F7" s="75"/>
      <c r="G7" s="75"/>
      <c r="H7" s="75"/>
      <c r="I7" s="1"/>
      <c r="J7" s="12"/>
      <c r="K7" s="12"/>
      <c r="L7" s="12"/>
      <c r="M7" s="13"/>
      <c r="N7" s="13"/>
      <c r="O7" s="12"/>
      <c r="P7" s="14"/>
      <c r="Q7" s="5"/>
      <c r="R7" s="10" t="e">
        <f t="shared" ref="R7:X7" si="4">J7/B3</f>
        <v>#DIV/0!</v>
      </c>
      <c r="S7" s="10" t="e">
        <f t="shared" si="4"/>
        <v>#DIV/0!</v>
      </c>
      <c r="T7" s="10" t="e">
        <f t="shared" si="4"/>
        <v>#DIV/0!</v>
      </c>
      <c r="U7" s="10" t="e">
        <f t="shared" si="4"/>
        <v>#DIV/0!</v>
      </c>
      <c r="V7" s="10" t="e">
        <f t="shared" si="4"/>
        <v>#DIV/0!</v>
      </c>
      <c r="W7" s="10" t="e">
        <f t="shared" si="4"/>
        <v>#DIV/0!</v>
      </c>
      <c r="X7" s="10" t="e">
        <f t="shared" si="4"/>
        <v>#DIV/0!</v>
      </c>
    </row>
    <row r="8" spans="1:25" ht="30" customHeight="1">
      <c r="A8" s="15" t="s">
        <v>48</v>
      </c>
      <c r="B8" s="75"/>
      <c r="C8" s="75"/>
      <c r="D8" s="75"/>
      <c r="E8" s="75"/>
      <c r="F8" s="75"/>
      <c r="G8" s="75"/>
      <c r="H8" s="75"/>
      <c r="I8" s="1"/>
      <c r="J8" s="12"/>
      <c r="K8" s="12"/>
      <c r="L8" s="12"/>
      <c r="M8" s="13"/>
      <c r="N8" s="13"/>
      <c r="O8" s="12"/>
      <c r="P8" s="14"/>
      <c r="Q8" s="5"/>
      <c r="R8" s="10" t="e">
        <f t="shared" ref="R8:X8" si="5">J8/B3</f>
        <v>#DIV/0!</v>
      </c>
      <c r="S8" s="10" t="e">
        <f t="shared" si="5"/>
        <v>#DIV/0!</v>
      </c>
      <c r="T8" s="10" t="e">
        <f t="shared" si="5"/>
        <v>#DIV/0!</v>
      </c>
      <c r="U8" s="10" t="e">
        <f t="shared" si="5"/>
        <v>#DIV/0!</v>
      </c>
      <c r="V8" s="10" t="e">
        <f t="shared" si="5"/>
        <v>#DIV/0!</v>
      </c>
      <c r="W8" s="10" t="e">
        <f t="shared" si="5"/>
        <v>#DIV/0!</v>
      </c>
      <c r="X8" s="10" t="e">
        <f t="shared" si="5"/>
        <v>#DIV/0!</v>
      </c>
    </row>
    <row r="9" spans="1:25" ht="30" customHeight="1">
      <c r="A9" s="15" t="s">
        <v>49</v>
      </c>
      <c r="B9" s="75"/>
      <c r="C9" s="75"/>
      <c r="D9" s="75"/>
      <c r="E9" s="75"/>
      <c r="F9" s="75"/>
      <c r="G9" s="75"/>
      <c r="H9" s="75"/>
      <c r="I9" s="1"/>
      <c r="J9" s="12"/>
      <c r="K9" s="12"/>
      <c r="L9" s="12"/>
      <c r="M9" s="13"/>
      <c r="N9" s="13"/>
      <c r="O9" s="12"/>
      <c r="P9" s="14"/>
      <c r="Q9" s="5"/>
      <c r="R9" s="10" t="e">
        <f t="shared" ref="R9:X9" si="6">J9/B3</f>
        <v>#DIV/0!</v>
      </c>
      <c r="S9" s="10" t="e">
        <f t="shared" si="6"/>
        <v>#DIV/0!</v>
      </c>
      <c r="T9" s="10" t="e">
        <f t="shared" si="6"/>
        <v>#DIV/0!</v>
      </c>
      <c r="U9" s="10" t="e">
        <f t="shared" si="6"/>
        <v>#DIV/0!</v>
      </c>
      <c r="V9" s="10" t="e">
        <f t="shared" si="6"/>
        <v>#DIV/0!</v>
      </c>
      <c r="W9" s="10" t="e">
        <f t="shared" si="6"/>
        <v>#DIV/0!</v>
      </c>
      <c r="X9" s="10" t="e">
        <f t="shared" si="6"/>
        <v>#DIV/0!</v>
      </c>
    </row>
    <row r="10" spans="1:25" ht="30" customHeight="1">
      <c r="A10" s="15" t="s">
        <v>50</v>
      </c>
      <c r="B10" s="75"/>
      <c r="C10" s="75"/>
      <c r="D10" s="75"/>
      <c r="E10" s="75"/>
      <c r="F10" s="75"/>
      <c r="G10" s="75"/>
      <c r="H10" s="75"/>
      <c r="I10" s="1"/>
      <c r="J10" s="12"/>
      <c r="K10" s="12"/>
      <c r="L10" s="12"/>
      <c r="M10" s="13"/>
      <c r="N10" s="13"/>
      <c r="O10" s="12"/>
      <c r="P10" s="14"/>
      <c r="Q10" s="5"/>
      <c r="R10" s="10" t="e">
        <f t="shared" ref="R10:X10" si="7">J10/B3</f>
        <v>#DIV/0!</v>
      </c>
      <c r="S10" s="10" t="e">
        <f t="shared" si="7"/>
        <v>#DIV/0!</v>
      </c>
      <c r="T10" s="10" t="e">
        <f t="shared" si="7"/>
        <v>#DIV/0!</v>
      </c>
      <c r="U10" s="10" t="e">
        <f t="shared" si="7"/>
        <v>#DIV/0!</v>
      </c>
      <c r="V10" s="10" t="e">
        <f t="shared" si="7"/>
        <v>#DIV/0!</v>
      </c>
      <c r="W10" s="10" t="e">
        <f t="shared" si="7"/>
        <v>#DIV/0!</v>
      </c>
      <c r="X10" s="10" t="e">
        <f t="shared" si="7"/>
        <v>#DIV/0!</v>
      </c>
    </row>
    <row r="11" spans="1:25" ht="30" customHeight="1">
      <c r="A11" s="15" t="s">
        <v>51</v>
      </c>
      <c r="B11" s="75"/>
      <c r="C11" s="75"/>
      <c r="D11" s="75"/>
      <c r="E11" s="75"/>
      <c r="F11" s="75"/>
      <c r="G11" s="75"/>
      <c r="H11" s="75"/>
      <c r="I11" s="1"/>
      <c r="J11" s="12"/>
      <c r="K11" s="12"/>
      <c r="L11" s="12"/>
      <c r="M11" s="13"/>
      <c r="N11" s="13"/>
      <c r="O11" s="12"/>
      <c r="P11" s="14"/>
      <c r="Q11" s="5"/>
      <c r="R11" s="10" t="e">
        <f t="shared" ref="R11:X11" si="8">J11/B3</f>
        <v>#DIV/0!</v>
      </c>
      <c r="S11" s="10" t="e">
        <f t="shared" si="8"/>
        <v>#DIV/0!</v>
      </c>
      <c r="T11" s="10" t="e">
        <f t="shared" si="8"/>
        <v>#DIV/0!</v>
      </c>
      <c r="U11" s="10" t="e">
        <f t="shared" si="8"/>
        <v>#DIV/0!</v>
      </c>
      <c r="V11" s="10" t="e">
        <f t="shared" si="8"/>
        <v>#DIV/0!</v>
      </c>
      <c r="W11" s="10" t="e">
        <f t="shared" si="8"/>
        <v>#DIV/0!</v>
      </c>
      <c r="X11" s="10" t="e">
        <f t="shared" si="8"/>
        <v>#DIV/0!</v>
      </c>
    </row>
    <row r="12" spans="1:25" ht="30" customHeight="1">
      <c r="A12" s="15" t="s">
        <v>52</v>
      </c>
      <c r="B12" s="76"/>
      <c r="C12" s="76"/>
      <c r="D12" s="76"/>
      <c r="E12" s="76"/>
      <c r="F12" s="76"/>
      <c r="G12" s="76"/>
      <c r="H12" s="76"/>
      <c r="I12" s="1"/>
      <c r="J12" s="12"/>
      <c r="K12" s="12"/>
      <c r="L12" s="12"/>
      <c r="M12" s="13"/>
      <c r="N12" s="13"/>
      <c r="O12" s="12"/>
      <c r="P12" s="14"/>
      <c r="Q12" s="5"/>
      <c r="R12" s="10" t="e">
        <f t="shared" ref="R12:X12" si="9">J12/B3</f>
        <v>#DIV/0!</v>
      </c>
      <c r="S12" s="10" t="e">
        <f t="shared" si="9"/>
        <v>#DIV/0!</v>
      </c>
      <c r="T12" s="10" t="e">
        <f t="shared" si="9"/>
        <v>#DIV/0!</v>
      </c>
      <c r="U12" s="10" t="e">
        <f t="shared" si="9"/>
        <v>#DIV/0!</v>
      </c>
      <c r="V12" s="10" t="e">
        <f t="shared" si="9"/>
        <v>#DIV/0!</v>
      </c>
      <c r="W12" s="10" t="e">
        <f t="shared" si="9"/>
        <v>#DIV/0!</v>
      </c>
      <c r="X12" s="10" t="e">
        <f t="shared" si="9"/>
        <v>#DIV/0!</v>
      </c>
    </row>
    <row r="14" spans="1:25">
      <c r="A14" s="7"/>
      <c r="B14" s="3"/>
      <c r="C14" s="3"/>
      <c r="D14" s="3"/>
      <c r="E14" s="3"/>
      <c r="F14" s="3"/>
      <c r="G14" s="3"/>
      <c r="H14" s="3"/>
      <c r="I14" s="1"/>
      <c r="J14" s="3"/>
      <c r="K14" s="3"/>
      <c r="L14" s="3"/>
      <c r="M14" s="4"/>
      <c r="N14" s="4"/>
      <c r="O14" s="3"/>
      <c r="P14" s="5"/>
      <c r="Q14" s="5"/>
      <c r="R14" s="6"/>
      <c r="S14" s="6"/>
      <c r="T14" s="6"/>
      <c r="U14" s="6"/>
      <c r="V14" s="6"/>
      <c r="W14" s="6"/>
      <c r="X14" s="6"/>
    </row>
    <row r="16" spans="1:25">
      <c r="A16" s="7"/>
      <c r="B16" s="3"/>
      <c r="C16" s="3"/>
      <c r="D16" s="3"/>
      <c r="E16" s="3"/>
      <c r="F16" s="3"/>
      <c r="G16" s="3"/>
      <c r="H16" s="3"/>
      <c r="I16" s="1"/>
      <c r="J16" s="3"/>
      <c r="K16" s="3"/>
      <c r="L16" s="3"/>
      <c r="M16" s="4"/>
      <c r="N16" s="4"/>
      <c r="O16" s="3"/>
      <c r="P16" s="5"/>
      <c r="Q16" s="5"/>
      <c r="R16" s="6"/>
      <c r="S16" s="6"/>
      <c r="T16" s="6"/>
      <c r="U16" s="6"/>
      <c r="V16" s="6"/>
      <c r="W16" s="6"/>
      <c r="X16" s="6"/>
    </row>
    <row r="18" spans="1:24">
      <c r="A18" s="7"/>
      <c r="B18" s="3"/>
      <c r="C18" s="3"/>
      <c r="D18" s="3"/>
      <c r="E18" s="3"/>
      <c r="F18" s="3"/>
      <c r="G18" s="3"/>
      <c r="H18" s="3"/>
      <c r="I18" s="1"/>
      <c r="J18" s="3"/>
      <c r="K18" s="3"/>
      <c r="L18" s="3"/>
      <c r="M18" s="4"/>
      <c r="N18" s="4"/>
      <c r="O18" s="3"/>
      <c r="P18" s="5"/>
      <c r="Q18" s="5"/>
      <c r="R18" s="6"/>
      <c r="S18" s="6"/>
      <c r="T18" s="6"/>
      <c r="U18" s="6"/>
      <c r="V18" s="6"/>
      <c r="W18" s="6"/>
      <c r="X18" s="6"/>
    </row>
  </sheetData>
  <mergeCells count="10">
    <mergeCell ref="B1:H1"/>
    <mergeCell ref="J1:P1"/>
    <mergeCell ref="R1:X1"/>
    <mergeCell ref="B3:B12"/>
    <mergeCell ref="C3:C12"/>
    <mergeCell ref="D3:D12"/>
    <mergeCell ref="E3:E12"/>
    <mergeCell ref="F3:F12"/>
    <mergeCell ref="G3:G12"/>
    <mergeCell ref="H3:H12"/>
  </mergeCells>
  <phoneticPr fontId="2"/>
  <conditionalFormatting sqref="R3:X106">
    <cfRule type="cellIs" dxfId="9" priority="1" operator="notBetween">
      <formula>0.8</formula>
      <formula>1.2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88918-0C27-4931-91AA-5B189C21A82E}">
  <dimension ref="A1:AX73"/>
  <sheetViews>
    <sheetView zoomScale="70" zoomScaleNormal="70" workbookViewId="0">
      <selection activeCell="T65" sqref="T65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8" t="s">
        <v>36</v>
      </c>
      <c r="C3" s="8" t="s">
        <v>37</v>
      </c>
      <c r="D3" s="8" t="s">
        <v>38</v>
      </c>
      <c r="E3" s="8" t="s">
        <v>39</v>
      </c>
      <c r="F3" s="8" t="s">
        <v>41</v>
      </c>
      <c r="G3" s="8" t="s">
        <v>40</v>
      </c>
      <c r="H3" s="8" t="s">
        <v>42</v>
      </c>
      <c r="J3" s="11" t="s">
        <v>36</v>
      </c>
      <c r="K3" s="11" t="s">
        <v>37</v>
      </c>
      <c r="L3" s="11" t="s">
        <v>38</v>
      </c>
      <c r="M3" s="11" t="s">
        <v>39</v>
      </c>
      <c r="N3" s="11" t="s">
        <v>41</v>
      </c>
      <c r="O3" s="11" t="s">
        <v>40</v>
      </c>
      <c r="P3" s="11" t="s">
        <v>42</v>
      </c>
      <c r="Q3" s="2"/>
      <c r="R3" s="9" t="s">
        <v>36</v>
      </c>
      <c r="S3" s="9" t="s">
        <v>37</v>
      </c>
      <c r="T3" s="9" t="s">
        <v>38</v>
      </c>
      <c r="U3" s="9" t="s">
        <v>39</v>
      </c>
      <c r="V3" s="9" t="s">
        <v>41</v>
      </c>
      <c r="W3" s="9" t="s">
        <v>40</v>
      </c>
      <c r="X3" s="9" t="s">
        <v>42</v>
      </c>
    </row>
    <row r="4" spans="1:50" ht="30" customHeight="1">
      <c r="A4" s="7"/>
      <c r="B4" s="86">
        <v>75.099999999999994</v>
      </c>
      <c r="C4" s="74">
        <v>35.200000000000003</v>
      </c>
      <c r="D4" s="74">
        <v>3.85</v>
      </c>
      <c r="E4" s="74">
        <v>19.899999999999999</v>
      </c>
      <c r="F4" s="74">
        <v>1.1000000000000001</v>
      </c>
      <c r="G4" s="74">
        <v>3.8</v>
      </c>
      <c r="H4" s="87">
        <v>-6.49</v>
      </c>
      <c r="I4" s="90" t="s">
        <v>13</v>
      </c>
      <c r="J4" s="12">
        <v>74.900000000000006</v>
      </c>
      <c r="K4" s="12">
        <v>35.200000000000003</v>
      </c>
      <c r="L4" s="12">
        <v>3.8</v>
      </c>
      <c r="M4" s="13">
        <v>24.5</v>
      </c>
      <c r="N4" s="13">
        <v>0.9</v>
      </c>
      <c r="O4" s="12">
        <v>5.2</v>
      </c>
      <c r="P4" s="14">
        <v>-6.67</v>
      </c>
      <c r="Q4" s="5"/>
      <c r="R4" s="10">
        <f>J4/B4</f>
        <v>0.99733688415446087</v>
      </c>
      <c r="S4" s="10">
        <f t="shared" ref="S4:X4" si="0">K4/C4</f>
        <v>1</v>
      </c>
      <c r="T4" s="10">
        <f t="shared" si="0"/>
        <v>0.9870129870129869</v>
      </c>
      <c r="U4" s="10">
        <f t="shared" si="0"/>
        <v>1.2311557788944725</v>
      </c>
      <c r="V4" s="10">
        <f t="shared" si="0"/>
        <v>0.81818181818181812</v>
      </c>
      <c r="W4" s="10">
        <f t="shared" si="0"/>
        <v>1.368421052631579</v>
      </c>
      <c r="X4" s="10">
        <f t="shared" si="0"/>
        <v>1.0277349768875192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86"/>
      <c r="C5" s="75"/>
      <c r="D5" s="75"/>
      <c r="E5" s="75"/>
      <c r="F5" s="75"/>
      <c r="G5" s="75"/>
      <c r="H5" s="88"/>
      <c r="I5" s="90"/>
      <c r="J5" s="12">
        <v>75.45</v>
      </c>
      <c r="K5" s="12">
        <v>35.799999999999997</v>
      </c>
      <c r="L5" s="12">
        <v>4.2</v>
      </c>
      <c r="M5" s="13">
        <v>24.1</v>
      </c>
      <c r="N5" s="13">
        <v>0.9</v>
      </c>
      <c r="O5" s="12">
        <v>5.6</v>
      </c>
      <c r="P5" s="14">
        <v>-6.63</v>
      </c>
      <c r="Q5" s="5"/>
      <c r="R5" s="10">
        <f t="shared" ref="R5:X5" si="1">J5/B4</f>
        <v>1.0046604527296938</v>
      </c>
      <c r="S5" s="10">
        <f t="shared" si="1"/>
        <v>1.0170454545454544</v>
      </c>
      <c r="T5" s="10">
        <f t="shared" si="1"/>
        <v>1.0909090909090908</v>
      </c>
      <c r="U5" s="10">
        <f t="shared" si="1"/>
        <v>1.2110552763819098</v>
      </c>
      <c r="V5" s="10">
        <f t="shared" si="1"/>
        <v>0.81818181818181812</v>
      </c>
      <c r="W5" s="10">
        <f t="shared" si="1"/>
        <v>1.4736842105263157</v>
      </c>
      <c r="X5" s="10">
        <f t="shared" si="1"/>
        <v>1.0215716486902926</v>
      </c>
    </row>
    <row r="6" spans="1:50" ht="30" customHeight="1">
      <c r="A6" s="7"/>
      <c r="B6" s="86"/>
      <c r="C6" s="75"/>
      <c r="D6" s="75"/>
      <c r="E6" s="75"/>
      <c r="F6" s="75"/>
      <c r="G6" s="75"/>
      <c r="H6" s="88"/>
      <c r="I6" s="90"/>
      <c r="J6" s="12">
        <v>75</v>
      </c>
      <c r="K6" s="12">
        <v>35.299999999999997</v>
      </c>
      <c r="L6" s="12">
        <v>4</v>
      </c>
      <c r="M6" s="13">
        <v>18.399999999999999</v>
      </c>
      <c r="N6" s="13">
        <v>1.1000000000000001</v>
      </c>
      <c r="O6" s="12">
        <v>6.55</v>
      </c>
      <c r="P6" s="14">
        <v>-6.38</v>
      </c>
      <c r="Q6" s="5"/>
      <c r="R6" s="10">
        <f t="shared" ref="R6:X6" si="2">J6/B4</f>
        <v>0.99866844207723049</v>
      </c>
      <c r="S6" s="10">
        <f t="shared" si="2"/>
        <v>1.0028409090909089</v>
      </c>
      <c r="T6" s="10">
        <f t="shared" si="2"/>
        <v>1.0389610389610389</v>
      </c>
      <c r="U6" s="10">
        <f t="shared" si="2"/>
        <v>0.92462311557788945</v>
      </c>
      <c r="V6" s="10">
        <f t="shared" si="2"/>
        <v>1</v>
      </c>
      <c r="W6" s="10">
        <f t="shared" si="2"/>
        <v>1.7236842105263159</v>
      </c>
      <c r="X6" s="10">
        <f t="shared" si="2"/>
        <v>0.98305084745762705</v>
      </c>
    </row>
    <row r="7" spans="1:50" ht="30" customHeight="1">
      <c r="A7" s="7"/>
      <c r="B7" s="86"/>
      <c r="C7" s="75"/>
      <c r="D7" s="75"/>
      <c r="E7" s="75"/>
      <c r="F7" s="75"/>
      <c r="G7" s="75"/>
      <c r="H7" s="88"/>
      <c r="I7" s="90"/>
      <c r="J7" s="12">
        <v>75.75</v>
      </c>
      <c r="K7" s="12">
        <v>36.799999999999997</v>
      </c>
      <c r="L7" s="12">
        <v>3.3</v>
      </c>
      <c r="M7" s="13">
        <v>23.75</v>
      </c>
      <c r="N7" s="13">
        <v>1</v>
      </c>
      <c r="O7" s="12">
        <v>6.2</v>
      </c>
      <c r="P7" s="14">
        <v>-6.81</v>
      </c>
      <c r="Q7" s="5"/>
      <c r="R7" s="10">
        <f t="shared" ref="R7:X7" si="3">J7/B4</f>
        <v>1.0086551264980028</v>
      </c>
      <c r="S7" s="10">
        <f t="shared" si="3"/>
        <v>1.0454545454545452</v>
      </c>
      <c r="T7" s="10">
        <f t="shared" si="3"/>
        <v>0.8571428571428571</v>
      </c>
      <c r="U7" s="10">
        <f t="shared" si="3"/>
        <v>1.1934673366834172</v>
      </c>
      <c r="V7" s="10">
        <f t="shared" si="3"/>
        <v>0.90909090909090906</v>
      </c>
      <c r="W7" s="10">
        <f t="shared" si="3"/>
        <v>1.6315789473684212</v>
      </c>
      <c r="X7" s="10">
        <f t="shared" si="3"/>
        <v>1.0493066255778118</v>
      </c>
    </row>
    <row r="8" spans="1:50" ht="30" customHeight="1">
      <c r="A8" s="7"/>
      <c r="B8" s="86"/>
      <c r="C8" s="75"/>
      <c r="D8" s="75"/>
      <c r="E8" s="75"/>
      <c r="F8" s="75"/>
      <c r="G8" s="75"/>
      <c r="H8" s="88"/>
      <c r="I8" s="90"/>
      <c r="J8" s="12">
        <v>75.05</v>
      </c>
      <c r="K8" s="12">
        <v>35.1</v>
      </c>
      <c r="L8" s="12">
        <v>4.45</v>
      </c>
      <c r="M8" s="13">
        <v>28.05</v>
      </c>
      <c r="N8" s="13">
        <v>0.85</v>
      </c>
      <c r="O8" s="12">
        <v>5.0999999999999996</v>
      </c>
      <c r="P8" s="14">
        <v>-6.49</v>
      </c>
      <c r="Q8" s="5"/>
      <c r="R8" s="10">
        <f t="shared" ref="R8:X8" si="4">J8/B4</f>
        <v>0.99933422103861524</v>
      </c>
      <c r="S8" s="10">
        <f t="shared" si="4"/>
        <v>0.99715909090909083</v>
      </c>
      <c r="T8" s="10">
        <f t="shared" si="4"/>
        <v>1.1558441558441559</v>
      </c>
      <c r="U8" s="10">
        <f t="shared" si="4"/>
        <v>1.4095477386934674</v>
      </c>
      <c r="V8" s="10">
        <f t="shared" si="4"/>
        <v>0.7727272727272726</v>
      </c>
      <c r="W8" s="10">
        <f t="shared" si="4"/>
        <v>1.3421052631578947</v>
      </c>
      <c r="X8" s="10">
        <f t="shared" si="4"/>
        <v>1</v>
      </c>
    </row>
    <row r="9" spans="1:50" ht="30" customHeight="1">
      <c r="A9" s="7"/>
      <c r="B9" s="86"/>
      <c r="C9" s="75"/>
      <c r="D9" s="75"/>
      <c r="E9" s="75"/>
      <c r="F9" s="75"/>
      <c r="G9" s="75"/>
      <c r="H9" s="88"/>
      <c r="I9" s="90"/>
      <c r="J9" s="12">
        <v>74.45</v>
      </c>
      <c r="K9" s="12">
        <v>34.5</v>
      </c>
      <c r="L9" s="12">
        <v>4.5</v>
      </c>
      <c r="M9" s="13">
        <v>20.350000000000001</v>
      </c>
      <c r="N9" s="13">
        <v>1.4500000000000002</v>
      </c>
      <c r="O9" s="12">
        <v>5</v>
      </c>
      <c r="P9" s="14">
        <v>-5.97</v>
      </c>
      <c r="Q9" s="5"/>
      <c r="R9" s="10">
        <f t="shared" ref="R9:X9" si="5">J9/B4</f>
        <v>0.9913448735019974</v>
      </c>
      <c r="S9" s="10">
        <f t="shared" si="5"/>
        <v>0.98011363636363624</v>
      </c>
      <c r="T9" s="10">
        <f t="shared" si="5"/>
        <v>1.1688311688311688</v>
      </c>
      <c r="U9" s="10">
        <f t="shared" si="5"/>
        <v>1.0226130653266332</v>
      </c>
      <c r="V9" s="10">
        <f t="shared" si="5"/>
        <v>1.3181818181818183</v>
      </c>
      <c r="W9" s="10">
        <f t="shared" si="5"/>
        <v>1.3157894736842106</v>
      </c>
      <c r="X9" s="10">
        <f t="shared" si="5"/>
        <v>0.91987673343605536</v>
      </c>
    </row>
    <row r="10" spans="1:50" ht="30" customHeight="1">
      <c r="A10" s="7"/>
      <c r="B10" s="86"/>
      <c r="C10" s="75"/>
      <c r="D10" s="75"/>
      <c r="E10" s="75"/>
      <c r="F10" s="75"/>
      <c r="G10" s="75"/>
      <c r="H10" s="88"/>
      <c r="I10" s="90"/>
      <c r="J10" s="12">
        <v>75.5</v>
      </c>
      <c r="K10" s="12">
        <v>37.5</v>
      </c>
      <c r="L10" s="12">
        <v>3.95</v>
      </c>
      <c r="M10" s="13">
        <v>19.25</v>
      </c>
      <c r="N10" s="13">
        <v>1.2</v>
      </c>
      <c r="O10" s="12">
        <v>7</v>
      </c>
      <c r="P10" s="14">
        <v>-6.39</v>
      </c>
      <c r="Q10" s="5"/>
      <c r="R10" s="10">
        <f t="shared" ref="R10:X10" si="6">J10/B4</f>
        <v>1.0053262316910787</v>
      </c>
      <c r="S10" s="10">
        <f t="shared" si="6"/>
        <v>1.0653409090909089</v>
      </c>
      <c r="T10" s="10">
        <f t="shared" si="6"/>
        <v>1.025974025974026</v>
      </c>
      <c r="U10" s="10">
        <f t="shared" si="6"/>
        <v>0.96733668341708545</v>
      </c>
      <c r="V10" s="10">
        <f t="shared" si="6"/>
        <v>1.0909090909090908</v>
      </c>
      <c r="W10" s="10">
        <f t="shared" si="6"/>
        <v>1.8421052631578949</v>
      </c>
      <c r="X10" s="10">
        <f t="shared" si="6"/>
        <v>0.98459167950693371</v>
      </c>
    </row>
    <row r="11" spans="1:50" ht="30" customHeight="1">
      <c r="A11" s="7"/>
      <c r="B11" s="86"/>
      <c r="C11" s="75"/>
      <c r="D11" s="75"/>
      <c r="E11" s="75"/>
      <c r="F11" s="75"/>
      <c r="G11" s="75"/>
      <c r="H11" s="88"/>
      <c r="I11" s="90"/>
      <c r="J11" s="12">
        <v>76.2</v>
      </c>
      <c r="K11" s="12">
        <v>36.9</v>
      </c>
      <c r="L11" s="12">
        <v>4.55</v>
      </c>
      <c r="M11" s="13">
        <v>16.75</v>
      </c>
      <c r="N11" s="13">
        <v>1.2000000000000002</v>
      </c>
      <c r="O11" s="12">
        <v>4.8</v>
      </c>
      <c r="P11" s="14">
        <v>-6.26</v>
      </c>
      <c r="Q11" s="5"/>
      <c r="R11" s="10">
        <f t="shared" ref="R11:X11" si="7">J11/B4</f>
        <v>1.0146471371504662</v>
      </c>
      <c r="S11" s="10">
        <f t="shared" si="7"/>
        <v>1.0482954545454544</v>
      </c>
      <c r="T11" s="10">
        <f t="shared" si="7"/>
        <v>1.1818181818181817</v>
      </c>
      <c r="U11" s="10">
        <f t="shared" si="7"/>
        <v>0.84170854271356788</v>
      </c>
      <c r="V11" s="10">
        <f t="shared" si="7"/>
        <v>1.0909090909090911</v>
      </c>
      <c r="W11" s="10">
        <f t="shared" si="7"/>
        <v>1.263157894736842</v>
      </c>
      <c r="X11" s="10">
        <f t="shared" si="7"/>
        <v>0.96456086286594755</v>
      </c>
    </row>
    <row r="12" spans="1:50" ht="30" customHeight="1">
      <c r="A12" s="7"/>
      <c r="B12" s="86"/>
      <c r="C12" s="75"/>
      <c r="D12" s="75"/>
      <c r="E12" s="75"/>
      <c r="F12" s="75"/>
      <c r="G12" s="75"/>
      <c r="H12" s="88"/>
      <c r="I12" s="90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86"/>
      <c r="C13" s="76"/>
      <c r="D13" s="76"/>
      <c r="E13" s="76"/>
      <c r="F13" s="76"/>
      <c r="G13" s="76"/>
      <c r="H13" s="89"/>
      <c r="I13" s="90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1.0056410633498434</v>
      </c>
      <c r="C18" s="32">
        <f>11915*(D4/B4)^5-6187.8*(D4/B4)^4+1147.3*(D4/B4)^3-90.461*(D4/B4)^2-0.1294*D4/B4+1</f>
        <v>0.87168133577318241</v>
      </c>
      <c r="D18" s="31">
        <f>0.0000003*E4^3-0.0002*E4^2+0.009*E4+0.8918</f>
        <v>0.99406217969999999</v>
      </c>
      <c r="E18" s="32">
        <f>((0.73-1)/0.21^2)*(3*F4/C4)^2+1</f>
        <v>0.94618941326530615</v>
      </c>
      <c r="F18" s="32">
        <f>(127.61*(G4/C4)^4-61.14*(G4/C4)^3+8.3112*(G4/C4)^2-0.3608*(G4/C4)+1)</f>
        <v>0.99832065690194771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1.0058765462922261</v>
      </c>
      <c r="C20" s="32">
        <f t="shared" ref="C20:C29" si="9">11915*(L4/J4)^5-6187.8*(L4/J4)^4+1147.3*(L4/J4)^3-90.461*(L4/J4)^2-0.1294*L4/J4+1</f>
        <v>0.87342418830765634</v>
      </c>
      <c r="D20" s="31">
        <f>0.0000003*M4^3-0.0002*M4^2+0.009*M4+0.8918</f>
        <v>0.99666183750000004</v>
      </c>
      <c r="E20" s="32">
        <f t="shared" ref="E20:E29" si="10">((0.73-1)/0.21^2)*(3*N4/K4)^2+1</f>
        <v>0.96397803697925455</v>
      </c>
      <c r="F20" s="32">
        <f t="shared" ref="F20:F29" si="11">(127.61*(O4/K4)^4-61.14*(O4/K4)^3+8.3112*(O4/K4)^2-0.3608*(O4/K4)+1)</f>
        <v>0.99174408393621716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1.0065452884693371</v>
      </c>
      <c r="C21" s="32">
        <f t="shared" si="9"/>
        <v>0.85733912282246905</v>
      </c>
      <c r="D21" s="31">
        <f t="shared" ref="D21:D29" si="12">0.0000003*M5^3-0.0002*M5^2+0.009*M5+0.8918</f>
        <v>0.99673725629999999</v>
      </c>
      <c r="E21" s="32">
        <f t="shared" si="10"/>
        <v>0.96517535886736949</v>
      </c>
      <c r="F21" s="32">
        <f t="shared" si="11"/>
        <v>0.98931460505632918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0</v>
      </c>
      <c r="AD21" s="29" cm="1">
        <f t="array" ref="AD21:AD32">FREQUENCY(T4:T11,$AB21:$AB31)</f>
        <v>0</v>
      </c>
      <c r="AE21" s="29" cm="1">
        <f t="array" ref="AE21:AE32">FREQUENCY(U4:U11,$AB21:$AB31)</f>
        <v>0</v>
      </c>
      <c r="AF21" s="29" cm="1">
        <f t="array" ref="AF21:AF32">FREQUENCY(V4:V11,$AB21:$AB31)</f>
        <v>0</v>
      </c>
      <c r="AG21" s="29" cm="1">
        <f t="array" ref="AG21:AG32">FREQUENCY(W4:W11,$AB21:$AB31)</f>
        <v>0</v>
      </c>
      <c r="AH21" s="29" cm="1">
        <f t="array" ref="AH21:AH32">FREQUENCY(X4:X11,$AB21:$AB31)</f>
        <v>0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1.0059998278569018</v>
      </c>
      <c r="C22" s="32">
        <f t="shared" si="9"/>
        <v>0.86491386205761311</v>
      </c>
      <c r="D22" s="31">
        <f t="shared" si="12"/>
        <v>0.99155685120000003</v>
      </c>
      <c r="E22" s="32">
        <f t="shared" si="10"/>
        <v>0.94649385727535318</v>
      </c>
      <c r="F22" s="32">
        <f t="shared" si="11"/>
        <v>0.9798804966652378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1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1.0069683792042261</v>
      </c>
      <c r="C23" s="32">
        <f t="shared" si="9"/>
        <v>0.89712051124330161</v>
      </c>
      <c r="D23" s="31">
        <f t="shared" si="12"/>
        <v>0.99675644531249996</v>
      </c>
      <c r="E23" s="32">
        <f t="shared" si="10"/>
        <v>0.95931146560703673</v>
      </c>
      <c r="F23" s="32">
        <f t="shared" si="11"/>
        <v>0.98555538744580906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1</v>
      </c>
      <c r="AF23" s="29">
        <v>2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>
        <f t="shared" si="8"/>
        <v>1.0054328757846662</v>
      </c>
      <c r="C24" s="32">
        <f t="shared" si="9"/>
        <v>0.84570570107609155</v>
      </c>
      <c r="D24" s="31">
        <f t="shared" si="12"/>
        <v>0.99351044303750002</v>
      </c>
      <c r="E24" s="32">
        <f t="shared" si="10"/>
        <v>0.96768595669694568</v>
      </c>
      <c r="F24" s="32">
        <f t="shared" si="11"/>
        <v>0.99236890158613122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1</v>
      </c>
      <c r="AE24" s="29">
        <v>0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>
        <f t="shared" si="8"/>
        <v>1.0043975240548675</v>
      </c>
      <c r="C25" s="32">
        <f t="shared" si="9"/>
        <v>0.84206178320464642</v>
      </c>
      <c r="D25" s="31">
        <f t="shared" si="12"/>
        <v>0.99465371786250001</v>
      </c>
      <c r="E25" s="32">
        <f t="shared" si="10"/>
        <v>0.90266579221480647</v>
      </c>
      <c r="F25" s="32">
        <f t="shared" si="11"/>
        <v>0.99246229143965836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0</v>
      </c>
      <c r="AE25" s="29">
        <v>1</v>
      </c>
      <c r="AF25" s="29">
        <v>1</v>
      </c>
      <c r="AG25" s="29">
        <v>0</v>
      </c>
      <c r="AH25" s="29">
        <v>1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>
        <f t="shared" si="8"/>
        <v>1.0057026678993637</v>
      </c>
      <c r="C26" s="32">
        <f t="shared" si="9"/>
        <v>0.86823094393700551</v>
      </c>
      <c r="D26" s="31">
        <f t="shared" si="12"/>
        <v>0.99307749843750004</v>
      </c>
      <c r="E26" s="32">
        <f t="shared" si="10"/>
        <v>0.94357551020408159</v>
      </c>
      <c r="F26" s="32">
        <f t="shared" si="11"/>
        <v>0.97951294451358017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3</v>
      </c>
      <c r="AD26" s="29">
        <v>1</v>
      </c>
      <c r="AE26" s="29">
        <v>1</v>
      </c>
      <c r="AF26" s="29">
        <v>1</v>
      </c>
      <c r="AG26" s="29">
        <v>0</v>
      </c>
      <c r="AH26" s="29">
        <v>4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>
        <f t="shared" si="8"/>
        <v>1.0070157182152095</v>
      </c>
      <c r="C27" s="32">
        <f t="shared" si="9"/>
        <v>0.84437975100978191</v>
      </c>
      <c r="D27" s="31">
        <f t="shared" si="12"/>
        <v>0.98784732656250007</v>
      </c>
      <c r="E27" s="32">
        <f t="shared" si="10"/>
        <v>0.9417256492126892</v>
      </c>
      <c r="F27" s="32">
        <f t="shared" si="11"/>
        <v>0.99566288314397511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4</v>
      </c>
      <c r="AD27" s="29">
        <v>2</v>
      </c>
      <c r="AE27" s="29">
        <v>1</v>
      </c>
      <c r="AF27" s="29">
        <v>0</v>
      </c>
      <c r="AG27" s="29">
        <v>0</v>
      </c>
      <c r="AH27" s="29">
        <v>3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1</v>
      </c>
      <c r="AD28" s="29">
        <v>1</v>
      </c>
      <c r="AE28" s="29">
        <v>0</v>
      </c>
      <c r="AF28" s="29">
        <v>2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3</v>
      </c>
      <c r="AE30" s="29">
        <v>1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2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1</v>
      </c>
      <c r="AF32" s="59">
        <v>1</v>
      </c>
      <c r="AG32" s="59">
        <v>8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79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0.4687083888149135</v>
      </c>
      <c r="C61" s="35">
        <f>B18</f>
        <v>1.0056410633498434</v>
      </c>
      <c r="D61" s="35"/>
      <c r="E61" s="35">
        <f>D4/B4</f>
        <v>5.1264980026631164E-2</v>
      </c>
      <c r="F61" s="66">
        <f>C18</f>
        <v>0.87168133577318241</v>
      </c>
      <c r="G61" s="35"/>
      <c r="H61" s="70">
        <f>E4</f>
        <v>19.899999999999999</v>
      </c>
      <c r="I61" s="35">
        <f>D18</f>
        <v>0.99406217969999999</v>
      </c>
      <c r="J61" s="35"/>
      <c r="K61" s="35">
        <f>3*F4/C4</f>
        <v>9.375E-2</v>
      </c>
      <c r="L61" s="66">
        <f>E18</f>
        <v>0.94618941326530615</v>
      </c>
      <c r="M61" s="35"/>
      <c r="N61" s="35">
        <f>G4/C4</f>
        <v>0.10795454545454544</v>
      </c>
      <c r="O61" s="67">
        <f>F18</f>
        <v>0.99832065690194771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0.46995994659546064</v>
      </c>
      <c r="C63" s="66">
        <f>B20</f>
        <v>1.0058765462922261</v>
      </c>
      <c r="D63" s="35"/>
      <c r="E63" s="35">
        <f t="shared" ref="E63:E72" si="15">L4/J4</f>
        <v>5.0734312416555398E-2</v>
      </c>
      <c r="F63" s="66">
        <f>C20</f>
        <v>0.87342418830765634</v>
      </c>
      <c r="G63" s="35"/>
      <c r="H63" s="35">
        <f>M4</f>
        <v>24.5</v>
      </c>
      <c r="I63" s="35">
        <f>D20</f>
        <v>0.99666183750000004</v>
      </c>
      <c r="J63" s="35"/>
      <c r="K63" s="35">
        <f t="shared" ref="K63:K72" si="16">3*N4/K4</f>
        <v>7.6704545454545456E-2</v>
      </c>
      <c r="L63" s="66">
        <f>E20</f>
        <v>0.96397803697925455</v>
      </c>
      <c r="M63" s="35"/>
      <c r="N63" s="35">
        <f t="shared" ref="N63:N72" si="17">O4/K4</f>
        <v>0.14772727272727271</v>
      </c>
      <c r="O63" s="67">
        <f>F20</f>
        <v>0.99174408393621716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0.47448641484426768</v>
      </c>
      <c r="C64" s="66">
        <f t="shared" ref="C64:C72" si="18">B21</f>
        <v>1.0065452884693371</v>
      </c>
      <c r="D64" s="35"/>
      <c r="E64" s="35">
        <f t="shared" si="15"/>
        <v>5.5666003976143144E-2</v>
      </c>
      <c r="F64" s="66">
        <f t="shared" ref="F64:F72" si="19">C21</f>
        <v>0.85733912282246905</v>
      </c>
      <c r="G64" s="35"/>
      <c r="H64" s="35">
        <f t="shared" ref="H64:H72" si="20">M5</f>
        <v>24.1</v>
      </c>
      <c r="I64" s="35">
        <f t="shared" ref="I64:I72" si="21">D21</f>
        <v>0.99673725629999999</v>
      </c>
      <c r="J64" s="35"/>
      <c r="K64" s="35">
        <f t="shared" si="16"/>
        <v>7.5418994413407839E-2</v>
      </c>
      <c r="L64" s="66">
        <f t="shared" ref="L64:L71" si="22">E21</f>
        <v>0.96517535886736949</v>
      </c>
      <c r="M64" s="35"/>
      <c r="N64" s="35">
        <f t="shared" si="17"/>
        <v>0.15642458100558659</v>
      </c>
      <c r="O64" s="67">
        <f t="shared" ref="O64:O72" si="23">F21</f>
        <v>0.98931460505632918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0.47066666666666662</v>
      </c>
      <c r="C65" s="66">
        <f t="shared" si="18"/>
        <v>1.0059998278569018</v>
      </c>
      <c r="D65" s="35"/>
      <c r="E65" s="35">
        <f t="shared" si="15"/>
        <v>5.3333333333333337E-2</v>
      </c>
      <c r="F65" s="66">
        <f t="shared" si="19"/>
        <v>0.86491386205761311</v>
      </c>
      <c r="G65" s="35"/>
      <c r="H65" s="35">
        <f t="shared" si="20"/>
        <v>18.399999999999999</v>
      </c>
      <c r="I65" s="35">
        <f t="shared" si="21"/>
        <v>0.99155685120000003</v>
      </c>
      <c r="J65" s="35"/>
      <c r="K65" s="35">
        <f t="shared" si="16"/>
        <v>9.3484419263456103E-2</v>
      </c>
      <c r="L65" s="66">
        <f t="shared" si="22"/>
        <v>0.94649385727535318</v>
      </c>
      <c r="M65" s="35"/>
      <c r="N65" s="35">
        <f t="shared" si="17"/>
        <v>0.18555240793201133</v>
      </c>
      <c r="O65" s="67">
        <f t="shared" si="23"/>
        <v>0.9798804966652378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0.48580858085808576</v>
      </c>
      <c r="C66" s="66">
        <f t="shared" si="18"/>
        <v>1.0069683792042261</v>
      </c>
      <c r="D66" s="35"/>
      <c r="E66" s="35">
        <f t="shared" si="15"/>
        <v>4.3564356435643561E-2</v>
      </c>
      <c r="F66" s="66">
        <f t="shared" si="19"/>
        <v>0.89712051124330161</v>
      </c>
      <c r="G66" s="35"/>
      <c r="H66" s="35">
        <f t="shared" si="20"/>
        <v>23.75</v>
      </c>
      <c r="I66" s="35">
        <f t="shared" si="21"/>
        <v>0.99675644531249996</v>
      </c>
      <c r="J66" s="35"/>
      <c r="K66" s="35">
        <f t="shared" si="16"/>
        <v>8.1521739130434784E-2</v>
      </c>
      <c r="L66" s="66">
        <f t="shared" si="22"/>
        <v>0.95931146560703673</v>
      </c>
      <c r="M66" s="35"/>
      <c r="N66" s="35">
        <f t="shared" si="17"/>
        <v>0.16847826086956524</v>
      </c>
      <c r="O66" s="67">
        <f t="shared" si="23"/>
        <v>0.98555538744580906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>
        <f t="shared" si="14"/>
        <v>0.46768820786142573</v>
      </c>
      <c r="C67" s="66">
        <f t="shared" si="18"/>
        <v>1.0054328757846662</v>
      </c>
      <c r="D67" s="35"/>
      <c r="E67" s="35">
        <f t="shared" si="15"/>
        <v>5.9293804130579615E-2</v>
      </c>
      <c r="F67" s="66">
        <f t="shared" si="19"/>
        <v>0.84570570107609155</v>
      </c>
      <c r="G67" s="35"/>
      <c r="H67" s="35">
        <f t="shared" si="20"/>
        <v>28.05</v>
      </c>
      <c r="I67" s="35">
        <f t="shared" si="21"/>
        <v>0.99351044303750002</v>
      </c>
      <c r="J67" s="35"/>
      <c r="K67" s="35">
        <f t="shared" si="16"/>
        <v>7.2649572649572641E-2</v>
      </c>
      <c r="L67" s="66">
        <f t="shared" si="22"/>
        <v>0.96768595669694568</v>
      </c>
      <c r="M67" s="35"/>
      <c r="N67" s="35">
        <f t="shared" si="17"/>
        <v>0.14529914529914528</v>
      </c>
      <c r="O67" s="67">
        <f t="shared" si="23"/>
        <v>0.99236890158613122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>
        <f t="shared" si="14"/>
        <v>0.46339825386165212</v>
      </c>
      <c r="C68" s="66">
        <f t="shared" si="18"/>
        <v>1.0043975240548675</v>
      </c>
      <c r="D68" s="35"/>
      <c r="E68" s="35">
        <f t="shared" si="15"/>
        <v>6.044325050369375E-2</v>
      </c>
      <c r="F68" s="66">
        <f t="shared" si="19"/>
        <v>0.84206178320464642</v>
      </c>
      <c r="G68" s="35"/>
      <c r="H68" s="35">
        <f t="shared" si="20"/>
        <v>20.350000000000001</v>
      </c>
      <c r="I68" s="35">
        <f t="shared" si="21"/>
        <v>0.99465371786250001</v>
      </c>
      <c r="J68" s="35"/>
      <c r="K68" s="35">
        <f t="shared" si="16"/>
        <v>0.12608695652173915</v>
      </c>
      <c r="L68" s="66">
        <f t="shared" si="22"/>
        <v>0.90266579221480647</v>
      </c>
      <c r="M68" s="35"/>
      <c r="N68" s="35">
        <f t="shared" si="17"/>
        <v>0.14492753623188406</v>
      </c>
      <c r="O68" s="67">
        <f t="shared" si="23"/>
        <v>0.99246229143965836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>
        <f t="shared" si="14"/>
        <v>0.49668874172185429</v>
      </c>
      <c r="C69" s="66">
        <f t="shared" si="18"/>
        <v>1.0057026678993637</v>
      </c>
      <c r="D69" s="35"/>
      <c r="E69" s="35">
        <f t="shared" si="15"/>
        <v>5.2317880794701989E-2</v>
      </c>
      <c r="F69" s="66">
        <f t="shared" si="19"/>
        <v>0.86823094393700551</v>
      </c>
      <c r="G69" s="35"/>
      <c r="H69" s="35">
        <f t="shared" si="20"/>
        <v>19.25</v>
      </c>
      <c r="I69" s="35">
        <f t="shared" si="21"/>
        <v>0.99307749843750004</v>
      </c>
      <c r="J69" s="35"/>
      <c r="K69" s="35">
        <f t="shared" si="16"/>
        <v>9.5999999999999988E-2</v>
      </c>
      <c r="L69" s="66">
        <f t="shared" si="22"/>
        <v>0.94357551020408159</v>
      </c>
      <c r="M69" s="35"/>
      <c r="N69" s="35">
        <f t="shared" si="17"/>
        <v>0.18666666666666668</v>
      </c>
      <c r="O69" s="67">
        <f t="shared" si="23"/>
        <v>0.97951294451358017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>
        <f t="shared" si="14"/>
        <v>0.48425196850393698</v>
      </c>
      <c r="C70" s="66">
        <f t="shared" si="18"/>
        <v>1.0070157182152095</v>
      </c>
      <c r="D70" s="35"/>
      <c r="E70" s="35">
        <f t="shared" si="15"/>
        <v>5.9711286089238841E-2</v>
      </c>
      <c r="F70" s="66">
        <f t="shared" si="19"/>
        <v>0.84437975100978191</v>
      </c>
      <c r="G70" s="35"/>
      <c r="H70" s="35">
        <f t="shared" si="20"/>
        <v>16.75</v>
      </c>
      <c r="I70" s="35">
        <f t="shared" si="21"/>
        <v>0.98784732656250007</v>
      </c>
      <c r="J70" s="35"/>
      <c r="K70" s="35">
        <f t="shared" si="16"/>
        <v>9.7560975609756115E-2</v>
      </c>
      <c r="L70" s="66">
        <f t="shared" si="22"/>
        <v>0.9417256492126892</v>
      </c>
      <c r="M70" s="35"/>
      <c r="N70" s="35">
        <f t="shared" si="17"/>
        <v>0.13008130081300814</v>
      </c>
      <c r="O70" s="67">
        <f t="shared" si="23"/>
        <v>0.99566288314397511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6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I4:I13"/>
    <mergeCell ref="AC4:AF4"/>
    <mergeCell ref="AK4:AN4"/>
    <mergeCell ref="B58:O58"/>
    <mergeCell ref="AB17:AH17"/>
    <mergeCell ref="B16:G16"/>
  </mergeCells>
  <phoneticPr fontId="2"/>
  <conditionalFormatting sqref="AB22:AB31 R4:X53 R68:X112">
    <cfRule type="cellIs" dxfId="8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6EE8C-1FD7-4CA1-AE37-B940633B3F9A}">
  <dimension ref="A1:AX73"/>
  <sheetViews>
    <sheetView topLeftCell="A9" zoomScale="70" zoomScaleNormal="70" workbookViewId="0">
      <selection activeCell="S12" sqref="S12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86">
        <v>84.55</v>
      </c>
      <c r="C4" s="74">
        <v>40</v>
      </c>
      <c r="D4" s="74">
        <v>6</v>
      </c>
      <c r="E4" s="74">
        <v>31.95</v>
      </c>
      <c r="F4" s="74">
        <v>1.8</v>
      </c>
      <c r="G4" s="74">
        <v>3</v>
      </c>
      <c r="H4" s="87">
        <v>-5.7</v>
      </c>
      <c r="I4" s="90" t="s">
        <v>16</v>
      </c>
      <c r="J4" s="12">
        <v>84.6</v>
      </c>
      <c r="K4" s="12">
        <v>37.4</v>
      </c>
      <c r="L4" s="12">
        <v>5.0500000000000007</v>
      </c>
      <c r="M4" s="13">
        <v>38.6</v>
      </c>
      <c r="N4" s="13">
        <v>1.2999999999999998</v>
      </c>
      <c r="O4" s="12">
        <v>4.2</v>
      </c>
      <c r="P4" s="14">
        <v>-6.03</v>
      </c>
      <c r="Q4" s="5"/>
      <c r="R4" s="10">
        <f>J4/B4</f>
        <v>1.0005913660555883</v>
      </c>
      <c r="S4" s="10">
        <f t="shared" ref="S4:X4" si="0">K4/C4</f>
        <v>0.93499999999999994</v>
      </c>
      <c r="T4" s="10">
        <f t="shared" si="0"/>
        <v>0.84166666666666679</v>
      </c>
      <c r="U4" s="10">
        <f t="shared" si="0"/>
        <v>1.2081377151799688</v>
      </c>
      <c r="V4" s="10">
        <f t="shared" si="0"/>
        <v>0.7222222222222221</v>
      </c>
      <c r="W4" s="10">
        <f t="shared" si="0"/>
        <v>1.4000000000000001</v>
      </c>
      <c r="X4" s="10">
        <f t="shared" si="0"/>
        <v>1.0578947368421052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86"/>
      <c r="C5" s="75"/>
      <c r="D5" s="75"/>
      <c r="E5" s="75"/>
      <c r="F5" s="75"/>
      <c r="G5" s="75"/>
      <c r="H5" s="88"/>
      <c r="I5" s="90"/>
      <c r="J5" s="12">
        <v>86.1</v>
      </c>
      <c r="K5" s="12">
        <v>38.5</v>
      </c>
      <c r="L5" s="12">
        <v>5.65</v>
      </c>
      <c r="M5" s="13">
        <v>37.75</v>
      </c>
      <c r="N5" s="13">
        <v>1.4500000000000002</v>
      </c>
      <c r="O5" s="12">
        <v>5.8</v>
      </c>
      <c r="P5" s="14">
        <v>-5.84</v>
      </c>
      <c r="Q5" s="5"/>
      <c r="R5" s="10">
        <f t="shared" ref="R5:X5" si="1">J5/B4</f>
        <v>1.0183323477232407</v>
      </c>
      <c r="S5" s="10">
        <f t="shared" si="1"/>
        <v>0.96250000000000002</v>
      </c>
      <c r="T5" s="10">
        <f t="shared" si="1"/>
        <v>0.94166666666666676</v>
      </c>
      <c r="U5" s="10">
        <f t="shared" si="1"/>
        <v>1.1815336463223787</v>
      </c>
      <c r="V5" s="10">
        <f t="shared" si="1"/>
        <v>0.80555555555555558</v>
      </c>
      <c r="W5" s="10">
        <f t="shared" si="1"/>
        <v>1.9333333333333333</v>
      </c>
      <c r="X5" s="10">
        <f t="shared" si="1"/>
        <v>1.0245614035087718</v>
      </c>
    </row>
    <row r="6" spans="1:50" ht="30" customHeight="1">
      <c r="A6" s="7"/>
      <c r="B6" s="86"/>
      <c r="C6" s="75"/>
      <c r="D6" s="75"/>
      <c r="E6" s="75"/>
      <c r="F6" s="75"/>
      <c r="G6" s="75"/>
      <c r="H6" s="88"/>
      <c r="I6" s="90"/>
      <c r="J6" s="12">
        <v>83.754999999999995</v>
      </c>
      <c r="K6" s="12">
        <v>40.119999999999997</v>
      </c>
      <c r="L6" s="12">
        <v>6.1349999999999998</v>
      </c>
      <c r="M6" s="13">
        <v>30.130000000000003</v>
      </c>
      <c r="N6" s="13">
        <v>1.2450000000000001</v>
      </c>
      <c r="O6" s="12">
        <v>5.51</v>
      </c>
      <c r="P6" s="14">
        <v>-6.08</v>
      </c>
      <c r="Q6" s="5"/>
      <c r="R6" s="10">
        <f t="shared" ref="R6:X6" si="2">J6/B4</f>
        <v>0.99059727971614431</v>
      </c>
      <c r="S6" s="10">
        <f t="shared" si="2"/>
        <v>1.0029999999999999</v>
      </c>
      <c r="T6" s="10">
        <f t="shared" si="2"/>
        <v>1.0225</v>
      </c>
      <c r="U6" s="10">
        <f t="shared" si="2"/>
        <v>0.94303599374021918</v>
      </c>
      <c r="V6" s="10">
        <f t="shared" si="2"/>
        <v>0.69166666666666676</v>
      </c>
      <c r="W6" s="10">
        <f t="shared" si="2"/>
        <v>1.8366666666666667</v>
      </c>
      <c r="X6" s="10">
        <f t="shared" si="2"/>
        <v>1.0666666666666667</v>
      </c>
    </row>
    <row r="7" spans="1:50" ht="30" customHeight="1">
      <c r="A7" s="7"/>
      <c r="B7" s="86"/>
      <c r="C7" s="75"/>
      <c r="D7" s="75"/>
      <c r="E7" s="75"/>
      <c r="F7" s="75"/>
      <c r="G7" s="75"/>
      <c r="H7" s="88"/>
      <c r="I7" s="90"/>
      <c r="J7" s="12">
        <v>85.3</v>
      </c>
      <c r="K7" s="12">
        <v>38.5</v>
      </c>
      <c r="L7" s="12">
        <v>5.8000000000000007</v>
      </c>
      <c r="M7" s="13">
        <v>33.799999999999997</v>
      </c>
      <c r="N7" s="13">
        <v>1.2000000000000002</v>
      </c>
      <c r="O7" s="12">
        <v>3.5</v>
      </c>
      <c r="P7" s="14">
        <v>-6.08</v>
      </c>
      <c r="Q7" s="5"/>
      <c r="R7" s="10">
        <f t="shared" ref="R7:X7" si="3">J7/B4</f>
        <v>1.0088704908338262</v>
      </c>
      <c r="S7" s="10">
        <f t="shared" si="3"/>
        <v>0.96250000000000002</v>
      </c>
      <c r="T7" s="10">
        <f t="shared" si="3"/>
        <v>0.96666666666666679</v>
      </c>
      <c r="U7" s="10">
        <f t="shared" si="3"/>
        <v>1.0579029733959311</v>
      </c>
      <c r="V7" s="10">
        <f t="shared" si="3"/>
        <v>0.66666666666666674</v>
      </c>
      <c r="W7" s="10">
        <f t="shared" si="3"/>
        <v>1.1666666666666667</v>
      </c>
      <c r="X7" s="10">
        <f t="shared" si="3"/>
        <v>1.0666666666666667</v>
      </c>
    </row>
    <row r="8" spans="1:50" ht="30" customHeight="1">
      <c r="A8" s="7"/>
      <c r="B8" s="86"/>
      <c r="C8" s="75"/>
      <c r="D8" s="75"/>
      <c r="E8" s="75"/>
      <c r="F8" s="75"/>
      <c r="G8" s="75"/>
      <c r="H8" s="88"/>
      <c r="I8" s="90"/>
      <c r="J8" s="12">
        <v>85.949999999999989</v>
      </c>
      <c r="K8" s="12">
        <v>39.299999999999997</v>
      </c>
      <c r="L8" s="12">
        <v>7.9</v>
      </c>
      <c r="M8" s="13">
        <v>33.200000000000003</v>
      </c>
      <c r="N8" s="13">
        <v>1.2</v>
      </c>
      <c r="O8" s="12">
        <v>5</v>
      </c>
      <c r="P8" s="14">
        <v>-5.61</v>
      </c>
      <c r="Q8" s="5"/>
      <c r="R8" s="10">
        <f t="shared" ref="R8:X8" si="4">J8/B4</f>
        <v>1.0165582495564753</v>
      </c>
      <c r="S8" s="10">
        <f t="shared" si="4"/>
        <v>0.98249999999999993</v>
      </c>
      <c r="T8" s="10">
        <f t="shared" si="4"/>
        <v>1.3166666666666667</v>
      </c>
      <c r="U8" s="10">
        <f t="shared" si="4"/>
        <v>1.0391236306729266</v>
      </c>
      <c r="V8" s="10">
        <f t="shared" si="4"/>
        <v>0.66666666666666663</v>
      </c>
      <c r="W8" s="10">
        <f t="shared" si="4"/>
        <v>1.6666666666666667</v>
      </c>
      <c r="X8" s="10">
        <f t="shared" si="4"/>
        <v>0.98421052631578954</v>
      </c>
    </row>
    <row r="9" spans="1:50" ht="30" customHeight="1">
      <c r="A9" s="7"/>
      <c r="B9" s="86"/>
      <c r="C9" s="75"/>
      <c r="D9" s="75"/>
      <c r="E9" s="75"/>
      <c r="F9" s="75"/>
      <c r="G9" s="75"/>
      <c r="H9" s="88"/>
      <c r="I9" s="90"/>
      <c r="J9" s="12">
        <v>84.949999999999989</v>
      </c>
      <c r="K9" s="12">
        <v>38.1</v>
      </c>
      <c r="L9" s="12">
        <v>5.9</v>
      </c>
      <c r="M9" s="13">
        <v>30.349999999999998</v>
      </c>
      <c r="N9" s="13">
        <v>1.35</v>
      </c>
      <c r="O9" s="12">
        <v>2.6</v>
      </c>
      <c r="P9" s="14">
        <v>-5.94</v>
      </c>
      <c r="Q9" s="5"/>
      <c r="R9" s="10">
        <f t="shared" ref="R9:X9" si="5">J9/B4</f>
        <v>1.0047309284447072</v>
      </c>
      <c r="S9" s="10">
        <f t="shared" si="5"/>
        <v>0.95250000000000001</v>
      </c>
      <c r="T9" s="10">
        <f t="shared" si="5"/>
        <v>0.98333333333333339</v>
      </c>
      <c r="U9" s="10">
        <f t="shared" si="5"/>
        <v>0.94992175273865409</v>
      </c>
      <c r="V9" s="10">
        <f t="shared" si="5"/>
        <v>0.75</v>
      </c>
      <c r="W9" s="10">
        <f t="shared" si="5"/>
        <v>0.8666666666666667</v>
      </c>
      <c r="X9" s="10">
        <f t="shared" si="5"/>
        <v>1.0421052631578949</v>
      </c>
    </row>
    <row r="10" spans="1:50" ht="30" customHeight="1">
      <c r="A10" s="7"/>
      <c r="B10" s="86"/>
      <c r="C10" s="75"/>
      <c r="D10" s="75"/>
      <c r="E10" s="75"/>
      <c r="F10" s="75"/>
      <c r="G10" s="75"/>
      <c r="H10" s="88"/>
      <c r="I10" s="90"/>
      <c r="J10" s="12">
        <v>84.550000000000011</v>
      </c>
      <c r="K10" s="12">
        <v>40.5</v>
      </c>
      <c r="L10" s="12">
        <v>6.1</v>
      </c>
      <c r="M10" s="13">
        <v>34.15</v>
      </c>
      <c r="N10" s="13">
        <v>1.65</v>
      </c>
      <c r="O10" s="12">
        <v>2.8</v>
      </c>
      <c r="P10" s="14">
        <v>-5.75</v>
      </c>
      <c r="Q10" s="5"/>
      <c r="R10" s="10">
        <f t="shared" ref="R10:X10" si="6">J10/B4</f>
        <v>1.0000000000000002</v>
      </c>
      <c r="S10" s="10">
        <f t="shared" si="6"/>
        <v>1.0125</v>
      </c>
      <c r="T10" s="10">
        <f t="shared" si="6"/>
        <v>1.0166666666666666</v>
      </c>
      <c r="U10" s="10">
        <f t="shared" si="6"/>
        <v>1.0688575899843504</v>
      </c>
      <c r="V10" s="10">
        <f t="shared" si="6"/>
        <v>0.91666666666666663</v>
      </c>
      <c r="W10" s="10">
        <f t="shared" si="6"/>
        <v>0.93333333333333324</v>
      </c>
      <c r="X10" s="10">
        <f t="shared" si="6"/>
        <v>1.0087719298245614</v>
      </c>
    </row>
    <row r="11" spans="1:50" ht="30" customHeight="1">
      <c r="A11" s="7"/>
      <c r="B11" s="86"/>
      <c r="C11" s="75"/>
      <c r="D11" s="75"/>
      <c r="E11" s="75"/>
      <c r="F11" s="75"/>
      <c r="G11" s="75"/>
      <c r="H11" s="88"/>
      <c r="I11" s="90"/>
      <c r="J11" s="12">
        <v>84.4</v>
      </c>
      <c r="K11" s="12">
        <v>40.299999999999997</v>
      </c>
      <c r="L11" s="12">
        <v>6</v>
      </c>
      <c r="M11" s="13">
        <v>32.35</v>
      </c>
      <c r="N11" s="13">
        <v>2.15</v>
      </c>
      <c r="O11" s="12">
        <v>7.4</v>
      </c>
      <c r="P11" s="14">
        <v>-5.25</v>
      </c>
      <c r="Q11" s="5"/>
      <c r="R11" s="10">
        <f t="shared" ref="R11:X11" si="7">J11/B4</f>
        <v>0.9982259018332349</v>
      </c>
      <c r="S11" s="10">
        <f t="shared" si="7"/>
        <v>1.0074999999999998</v>
      </c>
      <c r="T11" s="10">
        <f t="shared" si="7"/>
        <v>1</v>
      </c>
      <c r="U11" s="10">
        <f t="shared" si="7"/>
        <v>1.0125195618153364</v>
      </c>
      <c r="V11" s="10">
        <f t="shared" si="7"/>
        <v>1.1944444444444444</v>
      </c>
      <c r="W11" s="10">
        <f t="shared" si="7"/>
        <v>2.4666666666666668</v>
      </c>
      <c r="X11" s="10">
        <f t="shared" si="7"/>
        <v>0.92105263157894735</v>
      </c>
    </row>
    <row r="12" spans="1:50" ht="30" customHeight="1">
      <c r="A12" s="7"/>
      <c r="B12" s="86"/>
      <c r="C12" s="75"/>
      <c r="D12" s="75"/>
      <c r="E12" s="75"/>
      <c r="F12" s="75"/>
      <c r="G12" s="75"/>
      <c r="H12" s="88"/>
      <c r="I12" s="90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86"/>
      <c r="C13" s="76"/>
      <c r="D13" s="76"/>
      <c r="E13" s="76"/>
      <c r="F13" s="76"/>
      <c r="G13" s="76"/>
      <c r="H13" s="89"/>
      <c r="I13" s="90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1.0063699019419892</v>
      </c>
      <c r="C18" s="32">
        <f>11915*(D4/B4)^5-6187.8*(D4/B4)^4+1147.3*(D4/B4)^3-90.461*(D4/B4)^2-0.1294*D4/B4+1</f>
        <v>0.80979209879972758</v>
      </c>
      <c r="D18" s="31">
        <f>0.0000003*E4^3-0.0002*E4^2+0.009*E4+0.8918</f>
        <v>0.98497389196249996</v>
      </c>
      <c r="E18" s="32">
        <f>((0.73-1)/0.21^2)*(3*F4/C4)^2+1</f>
        <v>0.8884183673469388</v>
      </c>
      <c r="F18" s="32">
        <f>(127.61*(G4/C4)^4-61.14*(G4/C4)^3+8.3112*(G4/C4)^2-0.3608*(G4/C4)+1)</f>
        <v>0.99793472265625005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0.99539008300276366</v>
      </c>
      <c r="C20" s="32">
        <f t="shared" ref="C20:C29" si="9">11915*(L4/J4)^5-6187.8*(L4/J4)^4+1147.3*(L4/J4)^3-90.461*(L4/J4)^2-0.1294*L4/J4+1</f>
        <v>0.84443881301884838</v>
      </c>
      <c r="D20" s="31">
        <f>0.0000003*M4^3-0.0002*M4^2+0.009*M4+0.8918</f>
        <v>0.95846173679999991</v>
      </c>
      <c r="E20" s="32">
        <f t="shared" ref="E20:E29" si="10">((0.73-1)/0.21^2)*(3*N4/K4)^2+1</f>
        <v>0.93342499858475236</v>
      </c>
      <c r="F20" s="32">
        <f t="shared" ref="F20:F29" si="11">(127.61*(O4/K4)^4-61.14*(O4/K4)^3+8.3112*(O4/K4)^2-0.3608*(O4/K4)+1)</f>
        <v>0.99800344990152734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0.99812097486422846</v>
      </c>
      <c r="C21" s="32">
        <f t="shared" si="9"/>
        <v>0.82592629955871</v>
      </c>
      <c r="D21" s="31">
        <f t="shared" ref="D21:D29" si="12">0.0000003*M5^3-0.0002*M5^2+0.009*M5+0.8918</f>
        <v>0.96267633281250009</v>
      </c>
      <c r="E21" s="32">
        <f t="shared" si="10"/>
        <v>0.92184041773228098</v>
      </c>
      <c r="F21" s="32">
        <f t="shared" si="11"/>
        <v>0.99095983485650641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0</v>
      </c>
      <c r="AD21" s="29" cm="1">
        <f t="array" ref="AD21:AD32">FREQUENCY(T4:T11,$AB21:$AB31)</f>
        <v>0</v>
      </c>
      <c r="AE21" s="29" cm="1">
        <f t="array" ref="AE21:AE32">FREQUENCY(U4:U11,$AB21:$AB31)</f>
        <v>0</v>
      </c>
      <c r="AF21" s="29" cm="1">
        <f t="array" ref="AF21:AF32">FREQUENCY(V4:V11,$AB21:$AB31)</f>
        <v>5</v>
      </c>
      <c r="AG21" s="29" cm="1">
        <f t="array" ref="AG21:AG32">FREQUENCY(W4:W11,$AB21:$AB31)</f>
        <v>0</v>
      </c>
      <c r="AH21" s="29" cm="1">
        <f t="array" ref="AH21:AH32">FREQUENCY(X4:X11,$AB21:$AB31)</f>
        <v>0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1.0069283637628483</v>
      </c>
      <c r="C22" s="32">
        <f t="shared" si="9"/>
        <v>0.80305389844238129</v>
      </c>
      <c r="D22" s="31">
        <f t="shared" si="12"/>
        <v>0.98961237695910009</v>
      </c>
      <c r="E22" s="32">
        <f t="shared" si="10"/>
        <v>0.94693788722545813</v>
      </c>
      <c r="F22" s="32">
        <f t="shared" si="11"/>
        <v>0.99423216954892302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1.0001001920458872</v>
      </c>
      <c r="C23" s="32">
        <f t="shared" si="9"/>
        <v>0.8186910975431041</v>
      </c>
      <c r="D23" s="31">
        <f t="shared" si="12"/>
        <v>0.97909634160000003</v>
      </c>
      <c r="E23" s="32">
        <f t="shared" si="10"/>
        <v>0.94646858574767401</v>
      </c>
      <c r="F23" s="32">
        <f t="shared" si="11"/>
        <v>0.99866815108257634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1</v>
      </c>
      <c r="AE23" s="29">
        <v>0</v>
      </c>
      <c r="AF23" s="29">
        <v>1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>
        <f t="shared" si="8"/>
        <v>1.0024590589289659</v>
      </c>
      <c r="C24" s="32">
        <f t="shared" si="9"/>
        <v>0.75128994483392275</v>
      </c>
      <c r="D24" s="31">
        <f t="shared" si="12"/>
        <v>0.98113031039999998</v>
      </c>
      <c r="E24" s="32">
        <f t="shared" si="10"/>
        <v>0.948625799600185</v>
      </c>
      <c r="F24" s="32">
        <f t="shared" si="11"/>
        <v>0.99615171699657656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0</v>
      </c>
      <c r="AF24" s="29">
        <v>0</v>
      </c>
      <c r="AG24" s="29">
        <v>1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>
        <f t="shared" si="8"/>
        <v>0.99878290746397835</v>
      </c>
      <c r="C25" s="32">
        <f t="shared" si="9"/>
        <v>0.81430180162713084</v>
      </c>
      <c r="D25" s="31">
        <f t="shared" si="12"/>
        <v>0.98911232036249996</v>
      </c>
      <c r="E25" s="32">
        <f t="shared" si="10"/>
        <v>0.93081924939360083</v>
      </c>
      <c r="F25" s="32">
        <f t="shared" si="11"/>
        <v>0.99742043056325425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1</v>
      </c>
      <c r="AD25" s="29">
        <v>1</v>
      </c>
      <c r="AE25" s="29">
        <v>2</v>
      </c>
      <c r="AF25" s="29">
        <v>1</v>
      </c>
      <c r="AG25" s="29">
        <v>1</v>
      </c>
      <c r="AH25" s="29">
        <v>1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>
        <f t="shared" si="8"/>
        <v>1.0069278500336181</v>
      </c>
      <c r="C26" s="32">
        <f t="shared" si="9"/>
        <v>0.80629281770803851</v>
      </c>
      <c r="D26" s="31">
        <f t="shared" si="12"/>
        <v>0.97785344951249997</v>
      </c>
      <c r="E26" s="32">
        <f t="shared" si="10"/>
        <v>0.90854119425547997</v>
      </c>
      <c r="F26" s="32">
        <f t="shared" si="11"/>
        <v>0.99749286249905078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4</v>
      </c>
      <c r="AD26" s="29">
        <v>3</v>
      </c>
      <c r="AE26" s="29">
        <v>0</v>
      </c>
      <c r="AF26" s="29">
        <v>0</v>
      </c>
      <c r="AG26" s="29">
        <v>0</v>
      </c>
      <c r="AH26" s="29">
        <v>1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>
        <f t="shared" si="8"/>
        <v>1.0068310758321171</v>
      </c>
      <c r="C27" s="32">
        <f t="shared" si="9"/>
        <v>0.80941770155176018</v>
      </c>
      <c r="D27" s="31">
        <f t="shared" si="12"/>
        <v>0.98380200086250003</v>
      </c>
      <c r="E27" s="32">
        <f t="shared" si="10"/>
        <v>0.84316806108437992</v>
      </c>
      <c r="F27" s="32">
        <f t="shared" si="11"/>
        <v>0.98052058458510927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3</v>
      </c>
      <c r="AD27" s="29">
        <v>2</v>
      </c>
      <c r="AE27" s="29">
        <v>2</v>
      </c>
      <c r="AF27" s="29">
        <v>0</v>
      </c>
      <c r="AG27" s="29">
        <v>0</v>
      </c>
      <c r="AH27" s="29">
        <v>3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0</v>
      </c>
      <c r="AD28" s="29">
        <v>0</v>
      </c>
      <c r="AE28" s="29">
        <v>2</v>
      </c>
      <c r="AF28" s="29">
        <v>0</v>
      </c>
      <c r="AG28" s="29">
        <v>0</v>
      </c>
      <c r="AH28" s="29">
        <v>3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1</v>
      </c>
      <c r="AF30" s="29">
        <v>1</v>
      </c>
      <c r="AG30" s="29">
        <v>1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1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1</v>
      </c>
      <c r="AE32" s="59">
        <v>0</v>
      </c>
      <c r="AF32" s="59">
        <v>0</v>
      </c>
      <c r="AG32" s="59">
        <v>5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0.47309284447072741</v>
      </c>
      <c r="C61" s="35">
        <f>B18</f>
        <v>1.0063699019419892</v>
      </c>
      <c r="D61" s="35"/>
      <c r="E61" s="35">
        <f>D4/B4</f>
        <v>7.0963926670609107E-2</v>
      </c>
      <c r="F61" s="66">
        <f>C18</f>
        <v>0.80979209879972758</v>
      </c>
      <c r="G61" s="35"/>
      <c r="H61" s="70">
        <f>E4</f>
        <v>31.95</v>
      </c>
      <c r="I61" s="35">
        <f>D18</f>
        <v>0.98497389196249996</v>
      </c>
      <c r="J61" s="35"/>
      <c r="K61" s="35">
        <f>3*F4/C4</f>
        <v>0.13500000000000001</v>
      </c>
      <c r="L61" s="66">
        <f>E18</f>
        <v>0.8884183673469388</v>
      </c>
      <c r="M61" s="35"/>
      <c r="N61" s="35">
        <f>G4/C4</f>
        <v>7.4999999999999997E-2</v>
      </c>
      <c r="O61" s="67">
        <f>F18</f>
        <v>0.99793472265625005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0.44208037825059104</v>
      </c>
      <c r="C63" s="66">
        <f>B20</f>
        <v>0.99539008300276366</v>
      </c>
      <c r="D63" s="35"/>
      <c r="E63" s="35">
        <f t="shared" ref="E63:E72" si="15">L4/J4</f>
        <v>5.9692671394799064E-2</v>
      </c>
      <c r="F63" s="66">
        <f>C20</f>
        <v>0.84443881301884838</v>
      </c>
      <c r="G63" s="35"/>
      <c r="H63" s="35">
        <f>M4</f>
        <v>38.6</v>
      </c>
      <c r="I63" s="35">
        <f>D20</f>
        <v>0.95846173679999991</v>
      </c>
      <c r="J63" s="35"/>
      <c r="K63" s="35">
        <f t="shared" ref="K63:K72" si="16">3*N4/K4</f>
        <v>0.10427807486631015</v>
      </c>
      <c r="L63" s="66">
        <f>E20</f>
        <v>0.93342499858475236</v>
      </c>
      <c r="M63" s="35"/>
      <c r="N63" s="35">
        <f t="shared" ref="N63:N72" si="17">O4/K4</f>
        <v>0.11229946524064172</v>
      </c>
      <c r="O63" s="67">
        <f>F20</f>
        <v>0.99800344990152734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0.44715447154471549</v>
      </c>
      <c r="C64" s="66">
        <f t="shared" ref="C64:C72" si="18">B21</f>
        <v>0.99812097486422846</v>
      </c>
      <c r="D64" s="35"/>
      <c r="E64" s="35">
        <f t="shared" si="15"/>
        <v>6.5621370499419282E-2</v>
      </c>
      <c r="F64" s="66">
        <f t="shared" ref="F64:F72" si="19">C21</f>
        <v>0.82592629955871</v>
      </c>
      <c r="G64" s="35"/>
      <c r="H64" s="35">
        <f t="shared" ref="H64:H72" si="20">M5</f>
        <v>37.75</v>
      </c>
      <c r="I64" s="35">
        <f t="shared" ref="I64:I72" si="21">D21</f>
        <v>0.96267633281250009</v>
      </c>
      <c r="J64" s="35"/>
      <c r="K64" s="35">
        <f t="shared" si="16"/>
        <v>0.112987012987013</v>
      </c>
      <c r="L64" s="66">
        <f t="shared" ref="L64:L71" si="22">E21</f>
        <v>0.92184041773228098</v>
      </c>
      <c r="M64" s="35"/>
      <c r="N64" s="35">
        <f t="shared" si="17"/>
        <v>0.15064935064935064</v>
      </c>
      <c r="O64" s="67">
        <f t="shared" ref="O64:O72" si="23">F21</f>
        <v>0.99095983485650641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0.47901617813861858</v>
      </c>
      <c r="C65" s="66">
        <f t="shared" si="18"/>
        <v>1.0069283637628483</v>
      </c>
      <c r="D65" s="35"/>
      <c r="E65" s="35">
        <f t="shared" si="15"/>
        <v>7.3249358247268817E-2</v>
      </c>
      <c r="F65" s="66">
        <f t="shared" si="19"/>
        <v>0.80305389844238129</v>
      </c>
      <c r="G65" s="35"/>
      <c r="H65" s="35">
        <f t="shared" si="20"/>
        <v>30.130000000000003</v>
      </c>
      <c r="I65" s="35">
        <f t="shared" si="21"/>
        <v>0.98961237695910009</v>
      </c>
      <c r="J65" s="35"/>
      <c r="K65" s="35">
        <f t="shared" si="16"/>
        <v>9.3095712861415769E-2</v>
      </c>
      <c r="L65" s="66">
        <f t="shared" si="22"/>
        <v>0.94693788722545813</v>
      </c>
      <c r="M65" s="35"/>
      <c r="N65" s="35">
        <f t="shared" si="17"/>
        <v>0.13733798604187439</v>
      </c>
      <c r="O65" s="67">
        <f t="shared" si="23"/>
        <v>0.99423216954892302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0.45134818288393908</v>
      </c>
      <c r="C66" s="66">
        <f t="shared" si="18"/>
        <v>1.0001001920458872</v>
      </c>
      <c r="D66" s="35"/>
      <c r="E66" s="35">
        <f t="shared" si="15"/>
        <v>6.7995310668229794E-2</v>
      </c>
      <c r="F66" s="66">
        <f t="shared" si="19"/>
        <v>0.8186910975431041</v>
      </c>
      <c r="G66" s="35"/>
      <c r="H66" s="35">
        <f t="shared" si="20"/>
        <v>33.799999999999997</v>
      </c>
      <c r="I66" s="35">
        <f t="shared" si="21"/>
        <v>0.97909634160000003</v>
      </c>
      <c r="J66" s="35"/>
      <c r="K66" s="35">
        <f t="shared" si="16"/>
        <v>9.3506493506493524E-2</v>
      </c>
      <c r="L66" s="66">
        <f t="shared" si="22"/>
        <v>0.94646858574767401</v>
      </c>
      <c r="M66" s="35"/>
      <c r="N66" s="35">
        <f t="shared" si="17"/>
        <v>9.0909090909090912E-2</v>
      </c>
      <c r="O66" s="67">
        <f t="shared" si="23"/>
        <v>0.99866815108257634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>
        <f t="shared" si="14"/>
        <v>0.45724258289703318</v>
      </c>
      <c r="C67" s="66">
        <f t="shared" si="18"/>
        <v>1.0024590589289659</v>
      </c>
      <c r="D67" s="35"/>
      <c r="E67" s="35">
        <f t="shared" si="15"/>
        <v>9.191390343222805E-2</v>
      </c>
      <c r="F67" s="66">
        <f t="shared" si="19"/>
        <v>0.75128994483392275</v>
      </c>
      <c r="G67" s="35"/>
      <c r="H67" s="35">
        <f t="shared" si="20"/>
        <v>33.200000000000003</v>
      </c>
      <c r="I67" s="35">
        <f t="shared" si="21"/>
        <v>0.98113031039999998</v>
      </c>
      <c r="J67" s="35"/>
      <c r="K67" s="35">
        <f t="shared" si="16"/>
        <v>9.1603053435114504E-2</v>
      </c>
      <c r="L67" s="66">
        <f t="shared" si="22"/>
        <v>0.948625799600185</v>
      </c>
      <c r="M67" s="35"/>
      <c r="N67" s="35">
        <f t="shared" si="17"/>
        <v>0.1272264631043257</v>
      </c>
      <c r="O67" s="67">
        <f t="shared" si="23"/>
        <v>0.99615171699657656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>
        <f t="shared" si="14"/>
        <v>0.44849911712772228</v>
      </c>
      <c r="C68" s="66">
        <f t="shared" si="18"/>
        <v>0.99878290746397835</v>
      </c>
      <c r="D68" s="35"/>
      <c r="E68" s="35">
        <f t="shared" si="15"/>
        <v>6.9452619187757511E-2</v>
      </c>
      <c r="F68" s="66">
        <f t="shared" si="19"/>
        <v>0.81430180162713084</v>
      </c>
      <c r="G68" s="35"/>
      <c r="H68" s="35">
        <f t="shared" si="20"/>
        <v>30.349999999999998</v>
      </c>
      <c r="I68" s="35">
        <f t="shared" si="21"/>
        <v>0.98911232036249996</v>
      </c>
      <c r="J68" s="35"/>
      <c r="K68" s="35">
        <f t="shared" si="16"/>
        <v>0.10629921259842522</v>
      </c>
      <c r="L68" s="66">
        <f t="shared" si="22"/>
        <v>0.93081924939360083</v>
      </c>
      <c r="M68" s="35"/>
      <c r="N68" s="35">
        <f t="shared" si="17"/>
        <v>6.8241469816272965E-2</v>
      </c>
      <c r="O68" s="67">
        <f t="shared" si="23"/>
        <v>0.99742043056325425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>
        <f t="shared" si="14"/>
        <v>0.47900650502661141</v>
      </c>
      <c r="C69" s="66">
        <f t="shared" si="18"/>
        <v>1.0069278500336181</v>
      </c>
      <c r="D69" s="35"/>
      <c r="E69" s="35">
        <f t="shared" si="15"/>
        <v>7.2146658781785916E-2</v>
      </c>
      <c r="F69" s="66">
        <f t="shared" si="19"/>
        <v>0.80629281770803851</v>
      </c>
      <c r="G69" s="35"/>
      <c r="H69" s="35">
        <f t="shared" si="20"/>
        <v>34.15</v>
      </c>
      <c r="I69" s="35">
        <f t="shared" si="21"/>
        <v>0.97785344951249997</v>
      </c>
      <c r="J69" s="35"/>
      <c r="K69" s="35">
        <f t="shared" si="16"/>
        <v>0.1222222222222222</v>
      </c>
      <c r="L69" s="66">
        <f t="shared" si="22"/>
        <v>0.90854119425547997</v>
      </c>
      <c r="M69" s="35"/>
      <c r="N69" s="35">
        <f t="shared" si="17"/>
        <v>6.9135802469135796E-2</v>
      </c>
      <c r="O69" s="67">
        <f t="shared" si="23"/>
        <v>0.99749286249905078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>
        <f t="shared" si="14"/>
        <v>0.47748815165876773</v>
      </c>
      <c r="C70" s="66">
        <f t="shared" si="18"/>
        <v>1.0068310758321171</v>
      </c>
      <c r="D70" s="35"/>
      <c r="E70" s="35">
        <f t="shared" si="15"/>
        <v>7.1090047393364927E-2</v>
      </c>
      <c r="F70" s="66">
        <f t="shared" si="19"/>
        <v>0.80941770155176018</v>
      </c>
      <c r="G70" s="35"/>
      <c r="H70" s="35">
        <f t="shared" si="20"/>
        <v>32.35</v>
      </c>
      <c r="I70" s="35">
        <f t="shared" si="21"/>
        <v>0.98380200086250003</v>
      </c>
      <c r="J70" s="35"/>
      <c r="K70" s="35">
        <f t="shared" si="16"/>
        <v>0.16004962779156326</v>
      </c>
      <c r="L70" s="66">
        <f t="shared" si="22"/>
        <v>0.84316806108437992</v>
      </c>
      <c r="M70" s="35"/>
      <c r="N70" s="35">
        <f t="shared" si="17"/>
        <v>0.18362282878411912</v>
      </c>
      <c r="O70" s="67">
        <f t="shared" si="23"/>
        <v>0.98052058458510927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6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I4:I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7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8F03-A6BE-4E1B-8E08-125CBA6271B4}">
  <dimension ref="A1:AX73"/>
  <sheetViews>
    <sheetView topLeftCell="A6" zoomScale="70" zoomScaleNormal="70" workbookViewId="0">
      <selection activeCell="Z23" sqref="Z23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86">
        <v>99.15</v>
      </c>
      <c r="C4" s="74">
        <v>49.8</v>
      </c>
      <c r="D4" s="74">
        <v>10.35</v>
      </c>
      <c r="E4" s="74">
        <v>20.45</v>
      </c>
      <c r="F4" s="74">
        <v>0.9</v>
      </c>
      <c r="G4" s="74">
        <v>3.9</v>
      </c>
      <c r="H4" s="87">
        <v>-5.65</v>
      </c>
      <c r="I4" s="90" t="s">
        <v>18</v>
      </c>
      <c r="J4" s="12">
        <v>101.86</v>
      </c>
      <c r="K4" s="12">
        <v>51.29</v>
      </c>
      <c r="L4" s="12">
        <v>10.865</v>
      </c>
      <c r="M4" s="13">
        <v>19.399999999999999</v>
      </c>
      <c r="N4" s="13">
        <v>1.05</v>
      </c>
      <c r="O4" s="12">
        <v>6.19</v>
      </c>
      <c r="P4" s="14">
        <v>-5.53</v>
      </c>
      <c r="Q4" s="5"/>
      <c r="R4" s="10">
        <f>J4/B4</f>
        <v>1.027332324760464</v>
      </c>
      <c r="S4" s="10">
        <f t="shared" ref="S4:X4" si="0">K4/C4</f>
        <v>1.0299196787148595</v>
      </c>
      <c r="T4" s="10">
        <f t="shared" si="0"/>
        <v>1.0497584541062803</v>
      </c>
      <c r="U4" s="10">
        <f t="shared" si="0"/>
        <v>0.94865525672371631</v>
      </c>
      <c r="V4" s="10">
        <f t="shared" si="0"/>
        <v>1.1666666666666667</v>
      </c>
      <c r="W4" s="10">
        <f t="shared" si="0"/>
        <v>1.5871794871794873</v>
      </c>
      <c r="X4" s="10">
        <f t="shared" si="0"/>
        <v>0.9787610619469026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86"/>
      <c r="C5" s="75"/>
      <c r="D5" s="75"/>
      <c r="E5" s="75"/>
      <c r="F5" s="75"/>
      <c r="G5" s="75"/>
      <c r="H5" s="88"/>
      <c r="I5" s="90"/>
      <c r="J5" s="12">
        <v>102</v>
      </c>
      <c r="K5" s="12">
        <v>55.2</v>
      </c>
      <c r="L5" s="12">
        <v>10.899999999999999</v>
      </c>
      <c r="M5" s="13">
        <v>20.9</v>
      </c>
      <c r="N5" s="13">
        <v>0.6</v>
      </c>
      <c r="O5" s="12">
        <v>8.6999999999999993</v>
      </c>
      <c r="P5" s="14">
        <v>-5.58</v>
      </c>
      <c r="Q5" s="5"/>
      <c r="R5" s="10">
        <f t="shared" ref="R5:X5" si="1">J5/B4</f>
        <v>1.0287443267776095</v>
      </c>
      <c r="S5" s="10">
        <f t="shared" si="1"/>
        <v>1.1084337349397591</v>
      </c>
      <c r="T5" s="10">
        <f t="shared" si="1"/>
        <v>1.0531400966183573</v>
      </c>
      <c r="U5" s="10">
        <f t="shared" si="1"/>
        <v>1.0220048899755501</v>
      </c>
      <c r="V5" s="10">
        <f t="shared" si="1"/>
        <v>0.66666666666666663</v>
      </c>
      <c r="W5" s="10">
        <f t="shared" si="1"/>
        <v>2.2307692307692308</v>
      </c>
      <c r="X5" s="10">
        <f t="shared" si="1"/>
        <v>0.98761061946902651</v>
      </c>
    </row>
    <row r="6" spans="1:50" ht="30" customHeight="1">
      <c r="A6" s="7"/>
      <c r="B6" s="86"/>
      <c r="C6" s="75"/>
      <c r="D6" s="75"/>
      <c r="E6" s="75"/>
      <c r="F6" s="75"/>
      <c r="G6" s="75"/>
      <c r="H6" s="88"/>
      <c r="I6" s="90"/>
      <c r="J6" s="12">
        <v>98.954999999999998</v>
      </c>
      <c r="K6" s="12">
        <v>55.59</v>
      </c>
      <c r="L6" s="12">
        <v>10.440000000000001</v>
      </c>
      <c r="M6" s="13">
        <v>16.670000000000002</v>
      </c>
      <c r="N6" s="13">
        <v>0.76500000000000001</v>
      </c>
      <c r="O6" s="12">
        <v>5.37</v>
      </c>
      <c r="P6" s="14">
        <v>-5.44</v>
      </c>
      <c r="Q6" s="5"/>
      <c r="R6" s="10">
        <f t="shared" ref="R6:X6" si="2">J6/B4</f>
        <v>0.99803328290468984</v>
      </c>
      <c r="S6" s="10">
        <f t="shared" si="2"/>
        <v>1.1162650602409641</v>
      </c>
      <c r="T6" s="10">
        <f t="shared" si="2"/>
        <v>1.0086956521739132</v>
      </c>
      <c r="U6" s="10">
        <f t="shared" si="2"/>
        <v>0.81515892420537905</v>
      </c>
      <c r="V6" s="10">
        <f t="shared" si="2"/>
        <v>0.85</v>
      </c>
      <c r="W6" s="10">
        <f t="shared" si="2"/>
        <v>1.3769230769230769</v>
      </c>
      <c r="X6" s="10">
        <f t="shared" si="2"/>
        <v>0.96283185840707963</v>
      </c>
    </row>
    <row r="7" spans="1:50" ht="30" customHeight="1">
      <c r="A7" s="7"/>
      <c r="B7" s="86"/>
      <c r="C7" s="75"/>
      <c r="D7" s="75"/>
      <c r="E7" s="75"/>
      <c r="F7" s="75"/>
      <c r="G7" s="75"/>
      <c r="H7" s="88"/>
      <c r="I7" s="90"/>
      <c r="J7" s="12">
        <v>100</v>
      </c>
      <c r="K7" s="12">
        <v>56.9</v>
      </c>
      <c r="L7" s="12">
        <v>10.65</v>
      </c>
      <c r="M7" s="13">
        <v>18.399999999999999</v>
      </c>
      <c r="N7" s="13">
        <v>0.7</v>
      </c>
      <c r="O7" s="12">
        <v>6.6</v>
      </c>
      <c r="P7" s="14">
        <v>-5.4</v>
      </c>
      <c r="Q7" s="5"/>
      <c r="R7" s="10">
        <f t="shared" ref="R7:X7" si="3">J7/B4</f>
        <v>1.0085728693898133</v>
      </c>
      <c r="S7" s="10">
        <f t="shared" si="3"/>
        <v>1.142570281124498</v>
      </c>
      <c r="T7" s="10">
        <f t="shared" si="3"/>
        <v>1.0289855072463769</v>
      </c>
      <c r="U7" s="10">
        <f t="shared" si="3"/>
        <v>0.89975550122249381</v>
      </c>
      <c r="V7" s="10">
        <f t="shared" si="3"/>
        <v>0.77777777777777768</v>
      </c>
      <c r="W7" s="10">
        <f t="shared" si="3"/>
        <v>1.6923076923076923</v>
      </c>
      <c r="X7" s="10">
        <f t="shared" si="3"/>
        <v>0.95575221238938057</v>
      </c>
    </row>
    <row r="8" spans="1:50" ht="30" customHeight="1">
      <c r="A8" s="7"/>
      <c r="B8" s="86"/>
      <c r="C8" s="75"/>
      <c r="D8" s="75"/>
      <c r="E8" s="75"/>
      <c r="F8" s="75"/>
      <c r="G8" s="75"/>
      <c r="H8" s="88"/>
      <c r="I8" s="90"/>
      <c r="J8" s="12">
        <v>99.75</v>
      </c>
      <c r="K8" s="12">
        <v>51.5</v>
      </c>
      <c r="L8" s="12">
        <v>10.6</v>
      </c>
      <c r="M8" s="13">
        <v>19.899999999999999</v>
      </c>
      <c r="N8" s="13">
        <v>0.4</v>
      </c>
      <c r="O8" s="12">
        <v>6.2</v>
      </c>
      <c r="P8" s="14">
        <v>-5.68</v>
      </c>
      <c r="Q8" s="5"/>
      <c r="R8" s="10">
        <f t="shared" ref="R8:X8" si="4">J8/B4</f>
        <v>1.0060514372163387</v>
      </c>
      <c r="S8" s="10">
        <f t="shared" si="4"/>
        <v>1.0341365461847389</v>
      </c>
      <c r="T8" s="10">
        <f t="shared" si="4"/>
        <v>1.0241545893719808</v>
      </c>
      <c r="U8" s="10">
        <f t="shared" si="4"/>
        <v>0.97310513447432756</v>
      </c>
      <c r="V8" s="10">
        <f t="shared" si="4"/>
        <v>0.44444444444444448</v>
      </c>
      <c r="W8" s="10">
        <f t="shared" si="4"/>
        <v>1.5897435897435899</v>
      </c>
      <c r="X8" s="10">
        <f t="shared" si="4"/>
        <v>1.0053097345132742</v>
      </c>
    </row>
    <row r="9" spans="1:50" ht="30" customHeight="1">
      <c r="A9" s="7"/>
      <c r="B9" s="86"/>
      <c r="C9" s="75"/>
      <c r="D9" s="75"/>
      <c r="E9" s="75"/>
      <c r="F9" s="75"/>
      <c r="G9" s="75"/>
      <c r="H9" s="88"/>
      <c r="I9" s="90"/>
      <c r="J9" s="12">
        <v>101</v>
      </c>
      <c r="K9" s="12">
        <v>54.8</v>
      </c>
      <c r="L9" s="12">
        <v>9.8000000000000007</v>
      </c>
      <c r="M9" s="13">
        <v>18.549999999999997</v>
      </c>
      <c r="N9" s="13">
        <v>0.55000000000000004</v>
      </c>
      <c r="O9" s="12">
        <v>7.6</v>
      </c>
      <c r="P9" s="14">
        <v>-5.38</v>
      </c>
      <c r="Q9" s="5"/>
      <c r="R9" s="10">
        <f t="shared" ref="R9:X9" si="5">J9/B4</f>
        <v>1.0186585980837115</v>
      </c>
      <c r="S9" s="10">
        <f t="shared" si="5"/>
        <v>1.1004016064257027</v>
      </c>
      <c r="T9" s="10">
        <f t="shared" si="5"/>
        <v>0.94685990338164261</v>
      </c>
      <c r="U9" s="10">
        <f t="shared" si="5"/>
        <v>0.90709046454767717</v>
      </c>
      <c r="V9" s="10">
        <f t="shared" si="5"/>
        <v>0.61111111111111116</v>
      </c>
      <c r="W9" s="10">
        <f t="shared" si="5"/>
        <v>1.9487179487179487</v>
      </c>
      <c r="X9" s="10">
        <f t="shared" si="5"/>
        <v>0.95221238938053088</v>
      </c>
    </row>
    <row r="10" spans="1:50" ht="30" customHeight="1">
      <c r="A10" s="7"/>
      <c r="B10" s="86"/>
      <c r="C10" s="75"/>
      <c r="D10" s="75"/>
      <c r="E10" s="75"/>
      <c r="F10" s="75"/>
      <c r="G10" s="75"/>
      <c r="H10" s="88"/>
      <c r="I10" s="90"/>
      <c r="J10" s="12">
        <v>100.45</v>
      </c>
      <c r="K10" s="12">
        <v>50</v>
      </c>
      <c r="L10" s="12">
        <v>10.85</v>
      </c>
      <c r="M10" s="13">
        <v>18.55</v>
      </c>
      <c r="N10" s="13">
        <v>0.60000000000000009</v>
      </c>
      <c r="O10" s="12">
        <v>6.4</v>
      </c>
      <c r="P10" s="14">
        <v>-5.6</v>
      </c>
      <c r="Q10" s="5"/>
      <c r="R10" s="10">
        <f t="shared" ref="R10:X10" si="6">J10/B4</f>
        <v>1.0131114473020675</v>
      </c>
      <c r="S10" s="10">
        <f t="shared" si="6"/>
        <v>1.0040160642570282</v>
      </c>
      <c r="T10" s="10">
        <f t="shared" si="6"/>
        <v>1.0483091787439613</v>
      </c>
      <c r="U10" s="10">
        <f t="shared" si="6"/>
        <v>0.90709046454767728</v>
      </c>
      <c r="V10" s="10">
        <f t="shared" si="6"/>
        <v>0.66666666666666674</v>
      </c>
      <c r="W10" s="10">
        <f t="shared" si="6"/>
        <v>1.6410256410256412</v>
      </c>
      <c r="X10" s="10">
        <f t="shared" si="6"/>
        <v>0.99115044247787598</v>
      </c>
    </row>
    <row r="11" spans="1:50" ht="30" customHeight="1">
      <c r="A11" s="7"/>
      <c r="B11" s="86"/>
      <c r="C11" s="75"/>
      <c r="D11" s="75"/>
      <c r="E11" s="75"/>
      <c r="F11" s="75"/>
      <c r="G11" s="75"/>
      <c r="H11" s="88"/>
      <c r="I11" s="90"/>
      <c r="J11" s="12">
        <v>100.65</v>
      </c>
      <c r="K11" s="12">
        <v>53.7</v>
      </c>
      <c r="L11" s="12">
        <v>10.55</v>
      </c>
      <c r="M11" s="13">
        <v>20</v>
      </c>
      <c r="N11" s="13">
        <v>0.55000000000000004</v>
      </c>
      <c r="O11" s="12">
        <v>6.7</v>
      </c>
      <c r="P11" s="14">
        <v>-5.62</v>
      </c>
      <c r="Q11" s="5"/>
      <c r="R11" s="10">
        <f t="shared" ref="R11:X11" si="7">J11/B4</f>
        <v>1.0151285930408471</v>
      </c>
      <c r="S11" s="10">
        <f t="shared" si="7"/>
        <v>1.0783132530120483</v>
      </c>
      <c r="T11" s="10">
        <f t="shared" si="7"/>
        <v>1.0193236714975846</v>
      </c>
      <c r="U11" s="10">
        <f t="shared" si="7"/>
        <v>0.97799511002444994</v>
      </c>
      <c r="V11" s="10">
        <f t="shared" si="7"/>
        <v>0.61111111111111116</v>
      </c>
      <c r="W11" s="10">
        <f t="shared" si="7"/>
        <v>1.7179487179487181</v>
      </c>
      <c r="X11" s="10">
        <f t="shared" si="7"/>
        <v>0.99469026548672557</v>
      </c>
    </row>
    <row r="12" spans="1:50" ht="30" customHeight="1">
      <c r="A12" s="7"/>
      <c r="B12" s="86"/>
      <c r="C12" s="75"/>
      <c r="D12" s="75"/>
      <c r="E12" s="75"/>
      <c r="F12" s="75"/>
      <c r="G12" s="75"/>
      <c r="H12" s="88"/>
      <c r="I12" s="90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86"/>
      <c r="C13" s="76"/>
      <c r="D13" s="76"/>
      <c r="E13" s="76"/>
      <c r="F13" s="76"/>
      <c r="G13" s="76"/>
      <c r="H13" s="89"/>
      <c r="I13" s="90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1.0044209067709078</v>
      </c>
      <c r="C18" s="32">
        <f>11915*(D4/B4)^5-6187.8*(D4/B4)^4+1147.3*(D4/B4)^3-90.461*(D4/B4)^2-0.1294*D4/B4+1</f>
        <v>0.7187487049726653</v>
      </c>
      <c r="D18" s="31">
        <f>0.0000003*E4^3-0.0002*E4^2+0.009*E4+0.8918</f>
        <v>0.99477517233750001</v>
      </c>
      <c r="E18" s="32">
        <f>((0.73-1)/0.21^2)*(3*F4/C4)^2+1</f>
        <v>0.98200325274542966</v>
      </c>
      <c r="F18" s="32">
        <f>(127.61*(G4/C4)^4-61.14*(G4/C4)^3+8.3112*(G4/C4)^2-0.3608*(G4/C4)+1)</f>
        <v>0.99815162836302196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1.004070900960937</v>
      </c>
      <c r="C20" s="32">
        <f t="shared" ref="C20:C29" si="9">11915*(L4/J4)^5-6187.8*(L4/J4)^4+1147.3*(L4/J4)^3-90.461*(L4/J4)^2-0.1294*L4/J4+1</f>
        <v>0.7128439414131027</v>
      </c>
      <c r="D20" s="31">
        <f>0.0000003*M4^3-0.0002*M4^2+0.009*M4+0.8918</f>
        <v>0.99331841520000008</v>
      </c>
      <c r="E20" s="32">
        <f t="shared" ref="E20:E29" si="10">((0.73-1)/0.21^2)*(3*N4/K4)^2+1</f>
        <v>0.97690697189352305</v>
      </c>
      <c r="F20" s="32">
        <f t="shared" ref="F20:F29" si="11">(127.61*(O4/K4)^4-61.14*(O4/K4)^3+8.3112*(O4/K4)^2-0.3608*(O4/K4)+1)</f>
        <v>0.99710930425938471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0.98364377892836796</v>
      </c>
      <c r="C21" s="32">
        <f t="shared" si="9"/>
        <v>0.71233373825970614</v>
      </c>
      <c r="D21" s="31">
        <f t="shared" ref="D21:D29" si="12">0.0000003*M5^3-0.0002*M5^2+0.009*M5+0.8918</f>
        <v>0.99527679869999996</v>
      </c>
      <c r="E21" s="32">
        <f t="shared" si="10"/>
        <v>0.99348983449712591</v>
      </c>
      <c r="F21" s="32">
        <f t="shared" si="11"/>
        <v>0.98896303953105569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0</v>
      </c>
      <c r="AD21" s="29" cm="1">
        <f t="array" ref="AD21:AD32">FREQUENCY(T4:T11,$AB21:$AB31)</f>
        <v>0</v>
      </c>
      <c r="AE21" s="29" cm="1">
        <f t="array" ref="AE21:AE32">FREQUENCY(U4:U11,$AB21:$AB31)</f>
        <v>0</v>
      </c>
      <c r="AF21" s="29" cm="1">
        <f t="array" ref="AF21:AF32">FREQUENCY(V4:V11,$AB21:$AB31)</f>
        <v>5</v>
      </c>
      <c r="AG21" s="29" cm="1">
        <f t="array" ref="AG21:AG32">FREQUENCY(W4:W11,$AB21:$AB31)</f>
        <v>0</v>
      </c>
      <c r="AH21" s="29" cm="1">
        <f t="array" ref="AH21:AH32">FREQUENCY(X4:X11,$AB21:$AB31)</f>
        <v>0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0.96428667398970835</v>
      </c>
      <c r="C22" s="32">
        <f t="shared" si="9"/>
        <v>0.71585977116561983</v>
      </c>
      <c r="D22" s="31">
        <f t="shared" si="12"/>
        <v>0.98764194238890002</v>
      </c>
      <c r="E22" s="32">
        <f t="shared" si="10"/>
        <v>0.98956488579776658</v>
      </c>
      <c r="F22" s="32">
        <f t="shared" si="11"/>
        <v>0.99870185540765111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1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0.95611726277839992</v>
      </c>
      <c r="C23" s="32">
        <f t="shared" si="9"/>
        <v>0.71327440501873418</v>
      </c>
      <c r="D23" s="31">
        <f t="shared" si="12"/>
        <v>0.99155685120000003</v>
      </c>
      <c r="E23" s="32">
        <f t="shared" si="10"/>
        <v>0.99166051500952868</v>
      </c>
      <c r="F23" s="32">
        <f t="shared" si="11"/>
        <v>0.99765582530885955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1</v>
      </c>
      <c r="AF23" s="29">
        <v>1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>
        <f t="shared" si="8"/>
        <v>0.99931614774139821</v>
      </c>
      <c r="C24" s="32">
        <f t="shared" si="9"/>
        <v>0.71388192966282782</v>
      </c>
      <c r="D24" s="31">
        <f t="shared" si="12"/>
        <v>0.99406217969999999</v>
      </c>
      <c r="E24" s="32">
        <f t="shared" si="10"/>
        <v>0.996675906671463</v>
      </c>
      <c r="F24" s="32">
        <f t="shared" si="11"/>
        <v>0.99714749853823004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1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>
        <f t="shared" si="8"/>
        <v>0.98251300139167863</v>
      </c>
      <c r="C25" s="32">
        <f t="shared" si="9"/>
        <v>0.7378495472023231</v>
      </c>
      <c r="D25" s="31">
        <f t="shared" si="12"/>
        <v>0.99184443041250003</v>
      </c>
      <c r="E25" s="32">
        <f t="shared" si="10"/>
        <v>0.99444950205560401</v>
      </c>
      <c r="F25" s="32">
        <f t="shared" si="11"/>
        <v>0.99393754542259904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1</v>
      </c>
      <c r="AE25" s="29">
        <v>3</v>
      </c>
      <c r="AF25" s="29">
        <v>0</v>
      </c>
      <c r="AG25" s="29">
        <v>0</v>
      </c>
      <c r="AH25" s="29">
        <v>0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>
        <f t="shared" si="8"/>
        <v>1.0054897995260035</v>
      </c>
      <c r="C26" s="32">
        <f t="shared" si="9"/>
        <v>0.7093461608759366</v>
      </c>
      <c r="D26" s="31">
        <f t="shared" si="12"/>
        <v>0.99184443041250003</v>
      </c>
      <c r="E26" s="32">
        <f t="shared" si="10"/>
        <v>0.99206530612244892</v>
      </c>
      <c r="F26" s="32">
        <f t="shared" si="11"/>
        <v>0.99602347606015995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0</v>
      </c>
      <c r="AD26" s="29">
        <v>0</v>
      </c>
      <c r="AE26" s="29">
        <v>2</v>
      </c>
      <c r="AF26" s="29">
        <v>0</v>
      </c>
      <c r="AG26" s="29">
        <v>0</v>
      </c>
      <c r="AH26" s="29">
        <v>7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>
        <f t="shared" si="8"/>
        <v>0.98935674390832296</v>
      </c>
      <c r="C27" s="32">
        <f t="shared" si="9"/>
        <v>0.71763132585986367</v>
      </c>
      <c r="D27" s="31">
        <f t="shared" si="12"/>
        <v>0.99419999999999997</v>
      </c>
      <c r="E27" s="32">
        <f t="shared" si="10"/>
        <v>0.99421977835795849</v>
      </c>
      <c r="F27" s="32">
        <f t="shared" si="11"/>
        <v>0.99653845699354171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3</v>
      </c>
      <c r="AD27" s="29">
        <v>6</v>
      </c>
      <c r="AE27" s="29">
        <v>1</v>
      </c>
      <c r="AF27" s="29">
        <v>0</v>
      </c>
      <c r="AG27" s="29">
        <v>0</v>
      </c>
      <c r="AH27" s="29">
        <v>1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1</v>
      </c>
      <c r="AD28" s="29">
        <v>1</v>
      </c>
      <c r="AE28" s="29">
        <v>0</v>
      </c>
      <c r="AF28" s="29">
        <v>0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4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1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0</v>
      </c>
      <c r="AF32" s="59">
        <v>0</v>
      </c>
      <c r="AG32" s="59">
        <v>8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0.50226928895612699</v>
      </c>
      <c r="C61" s="35">
        <f>B18</f>
        <v>1.0044209067709078</v>
      </c>
      <c r="D61" s="35"/>
      <c r="E61" s="35">
        <f>D4/B4</f>
        <v>0.10438729198184568</v>
      </c>
      <c r="F61" s="66">
        <f>C18</f>
        <v>0.7187487049726653</v>
      </c>
      <c r="G61" s="35"/>
      <c r="H61" s="70">
        <f>E4</f>
        <v>20.45</v>
      </c>
      <c r="I61" s="35">
        <f>D18</f>
        <v>0.99477517233750001</v>
      </c>
      <c r="J61" s="35"/>
      <c r="K61" s="35">
        <f>3*F4/C4</f>
        <v>5.4216867469879526E-2</v>
      </c>
      <c r="L61" s="66">
        <f>E18</f>
        <v>0.98200325274542966</v>
      </c>
      <c r="M61" s="35"/>
      <c r="N61" s="35">
        <f>G4/C4</f>
        <v>7.8313253012048195E-2</v>
      </c>
      <c r="O61" s="67">
        <f>F18</f>
        <v>0.99815162836302196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0.50353426271352841</v>
      </c>
      <c r="C63" s="66">
        <f>B20</f>
        <v>1.004070900960937</v>
      </c>
      <c r="D63" s="35"/>
      <c r="E63" s="35">
        <f t="shared" ref="E63:E72" si="15">L4/J4</f>
        <v>0.10666601217357158</v>
      </c>
      <c r="F63" s="66">
        <f>C20</f>
        <v>0.7128439414131027</v>
      </c>
      <c r="G63" s="35"/>
      <c r="H63" s="35">
        <f>M4</f>
        <v>19.399999999999999</v>
      </c>
      <c r="I63" s="35">
        <f>D20</f>
        <v>0.99331841520000008</v>
      </c>
      <c r="J63" s="35"/>
      <c r="K63" s="35">
        <f t="shared" ref="K63:K72" si="16">3*N4/K4</f>
        <v>6.141548060050693E-2</v>
      </c>
      <c r="L63" s="66">
        <f>E20</f>
        <v>0.97690697189352305</v>
      </c>
      <c r="M63" s="35"/>
      <c r="N63" s="35">
        <f t="shared" ref="N63:N72" si="17">O4/K4</f>
        <v>0.12068629362448821</v>
      </c>
      <c r="O63" s="67">
        <f>F20</f>
        <v>0.99710930425938471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0.54117647058823537</v>
      </c>
      <c r="C64" s="66">
        <f t="shared" ref="C64:C72" si="18">B21</f>
        <v>0.98364377892836796</v>
      </c>
      <c r="D64" s="35"/>
      <c r="E64" s="35">
        <f t="shared" si="15"/>
        <v>0.1068627450980392</v>
      </c>
      <c r="F64" s="66">
        <f t="shared" ref="F64:F72" si="19">C21</f>
        <v>0.71233373825970614</v>
      </c>
      <c r="G64" s="35"/>
      <c r="H64" s="35">
        <f t="shared" ref="H64:H72" si="20">M5</f>
        <v>20.9</v>
      </c>
      <c r="I64" s="35">
        <f t="shared" ref="I64:I72" si="21">D21</f>
        <v>0.99527679869999996</v>
      </c>
      <c r="J64" s="35"/>
      <c r="K64" s="35">
        <f t="shared" si="16"/>
        <v>3.2608695652173905E-2</v>
      </c>
      <c r="L64" s="66">
        <f t="shared" ref="L64:L71" si="22">E21</f>
        <v>0.99348983449712591</v>
      </c>
      <c r="M64" s="35"/>
      <c r="N64" s="35">
        <f t="shared" si="17"/>
        <v>0.15760869565217389</v>
      </c>
      <c r="O64" s="67">
        <f t="shared" ref="O64:O72" si="23">F21</f>
        <v>0.98896303953105569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0.56177050174321663</v>
      </c>
      <c r="C65" s="66">
        <f t="shared" si="18"/>
        <v>0.96428667398970835</v>
      </c>
      <c r="D65" s="35"/>
      <c r="E65" s="35">
        <f t="shared" si="15"/>
        <v>0.10550250113688041</v>
      </c>
      <c r="F65" s="66">
        <f t="shared" si="19"/>
        <v>0.71585977116561983</v>
      </c>
      <c r="G65" s="35"/>
      <c r="H65" s="35">
        <f t="shared" si="20"/>
        <v>16.670000000000002</v>
      </c>
      <c r="I65" s="35">
        <f t="shared" si="21"/>
        <v>0.98764194238890002</v>
      </c>
      <c r="J65" s="35"/>
      <c r="K65" s="35">
        <f t="shared" si="16"/>
        <v>4.1284403669724766E-2</v>
      </c>
      <c r="L65" s="66">
        <f t="shared" si="22"/>
        <v>0.98956488579776658</v>
      </c>
      <c r="M65" s="35"/>
      <c r="N65" s="35">
        <f t="shared" si="17"/>
        <v>9.6600107933081492E-2</v>
      </c>
      <c r="O65" s="67">
        <f t="shared" si="23"/>
        <v>0.99870185540765111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0.56899999999999995</v>
      </c>
      <c r="C66" s="66">
        <f t="shared" si="18"/>
        <v>0.95611726277839992</v>
      </c>
      <c r="D66" s="35"/>
      <c r="E66" s="35">
        <f t="shared" si="15"/>
        <v>0.1065</v>
      </c>
      <c r="F66" s="66">
        <f t="shared" si="19"/>
        <v>0.71327440501873418</v>
      </c>
      <c r="G66" s="35"/>
      <c r="H66" s="35">
        <f t="shared" si="20"/>
        <v>18.399999999999999</v>
      </c>
      <c r="I66" s="35">
        <f t="shared" si="21"/>
        <v>0.99155685120000003</v>
      </c>
      <c r="J66" s="35"/>
      <c r="K66" s="35">
        <f t="shared" si="16"/>
        <v>3.6906854130052721E-2</v>
      </c>
      <c r="L66" s="66">
        <f t="shared" si="22"/>
        <v>0.99166051500952868</v>
      </c>
      <c r="M66" s="35"/>
      <c r="N66" s="35">
        <f t="shared" si="17"/>
        <v>0.11599297012302284</v>
      </c>
      <c r="O66" s="67">
        <f t="shared" si="23"/>
        <v>0.99765582530885955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>
        <f t="shared" si="14"/>
        <v>0.51629072681704258</v>
      </c>
      <c r="C67" s="66">
        <f t="shared" si="18"/>
        <v>0.99931614774139821</v>
      </c>
      <c r="D67" s="35"/>
      <c r="E67" s="35">
        <f t="shared" si="15"/>
        <v>0.10626566416040099</v>
      </c>
      <c r="F67" s="66">
        <f t="shared" si="19"/>
        <v>0.71388192966282782</v>
      </c>
      <c r="G67" s="35"/>
      <c r="H67" s="35">
        <f t="shared" si="20"/>
        <v>19.899999999999999</v>
      </c>
      <c r="I67" s="35">
        <f t="shared" si="21"/>
        <v>0.99406217969999999</v>
      </c>
      <c r="J67" s="35"/>
      <c r="K67" s="35">
        <f t="shared" si="16"/>
        <v>2.3300970873786412E-2</v>
      </c>
      <c r="L67" s="66">
        <f t="shared" si="22"/>
        <v>0.996675906671463</v>
      </c>
      <c r="M67" s="35"/>
      <c r="N67" s="35">
        <f t="shared" si="17"/>
        <v>0.12038834951456311</v>
      </c>
      <c r="O67" s="67">
        <f t="shared" si="23"/>
        <v>0.99714749853823004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>
        <f t="shared" si="14"/>
        <v>0.5425742574257425</v>
      </c>
      <c r="C68" s="66">
        <f t="shared" si="18"/>
        <v>0.98251300139167863</v>
      </c>
      <c r="D68" s="35"/>
      <c r="E68" s="35">
        <f t="shared" si="15"/>
        <v>9.7029702970297033E-2</v>
      </c>
      <c r="F68" s="66">
        <f t="shared" si="19"/>
        <v>0.7378495472023231</v>
      </c>
      <c r="G68" s="35"/>
      <c r="H68" s="35">
        <f t="shared" si="20"/>
        <v>18.549999999999997</v>
      </c>
      <c r="I68" s="35">
        <f t="shared" si="21"/>
        <v>0.99184443041250003</v>
      </c>
      <c r="J68" s="35"/>
      <c r="K68" s="35">
        <f t="shared" si="16"/>
        <v>3.0109489051094895E-2</v>
      </c>
      <c r="L68" s="66">
        <f t="shared" si="22"/>
        <v>0.99444950205560401</v>
      </c>
      <c r="M68" s="35"/>
      <c r="N68" s="35">
        <f t="shared" si="17"/>
        <v>0.13868613138686131</v>
      </c>
      <c r="O68" s="67">
        <f t="shared" si="23"/>
        <v>0.99393754542259904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>
        <f t="shared" si="14"/>
        <v>0.49776007964161273</v>
      </c>
      <c r="C69" s="66">
        <f t="shared" si="18"/>
        <v>1.0054897995260035</v>
      </c>
      <c r="D69" s="35"/>
      <c r="E69" s="35">
        <f t="shared" si="15"/>
        <v>0.10801393728222995</v>
      </c>
      <c r="F69" s="66">
        <f t="shared" si="19"/>
        <v>0.7093461608759366</v>
      </c>
      <c r="G69" s="35"/>
      <c r="H69" s="35">
        <f t="shared" si="20"/>
        <v>18.55</v>
      </c>
      <c r="I69" s="35">
        <f t="shared" si="21"/>
        <v>0.99184443041250003</v>
      </c>
      <c r="J69" s="35"/>
      <c r="K69" s="35">
        <f t="shared" si="16"/>
        <v>3.6000000000000004E-2</v>
      </c>
      <c r="L69" s="66">
        <f t="shared" si="22"/>
        <v>0.99206530612244892</v>
      </c>
      <c r="M69" s="35"/>
      <c r="N69" s="35">
        <f t="shared" si="17"/>
        <v>0.128</v>
      </c>
      <c r="O69" s="67">
        <f t="shared" si="23"/>
        <v>0.99602347606015995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>
        <f t="shared" si="14"/>
        <v>0.53353204172876301</v>
      </c>
      <c r="C70" s="66">
        <f t="shared" si="18"/>
        <v>0.98935674390832296</v>
      </c>
      <c r="D70" s="35"/>
      <c r="E70" s="35">
        <f t="shared" si="15"/>
        <v>0.10481867858917039</v>
      </c>
      <c r="F70" s="66">
        <f t="shared" si="19"/>
        <v>0.71763132585986367</v>
      </c>
      <c r="G70" s="35"/>
      <c r="H70" s="35">
        <f t="shared" si="20"/>
        <v>20</v>
      </c>
      <c r="I70" s="35">
        <f t="shared" si="21"/>
        <v>0.99419999999999997</v>
      </c>
      <c r="J70" s="35"/>
      <c r="K70" s="35">
        <f t="shared" si="16"/>
        <v>3.0726256983240226E-2</v>
      </c>
      <c r="L70" s="66">
        <f t="shared" si="22"/>
        <v>0.99421977835795849</v>
      </c>
      <c r="M70" s="35"/>
      <c r="N70" s="35">
        <f t="shared" si="17"/>
        <v>0.12476722532588454</v>
      </c>
      <c r="O70" s="67">
        <f t="shared" si="23"/>
        <v>0.99653845699354171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6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I4:I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6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3B0B3-44BC-4051-9D55-AB027643AD8F}">
  <dimension ref="A1:AX73"/>
  <sheetViews>
    <sheetView tabSelected="1" topLeftCell="A19" zoomScale="70" zoomScaleNormal="70" workbookViewId="0">
      <selection activeCell="Y15" sqref="Y15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86">
        <v>119.05</v>
      </c>
      <c r="C4" s="74">
        <v>55.5</v>
      </c>
      <c r="D4" s="74">
        <v>11</v>
      </c>
      <c r="E4" s="74">
        <v>18</v>
      </c>
      <c r="F4" s="74">
        <v>0.4</v>
      </c>
      <c r="G4" s="74">
        <v>4.5</v>
      </c>
      <c r="H4" s="87">
        <v>-5.93</v>
      </c>
      <c r="I4" s="90" t="s">
        <v>20</v>
      </c>
      <c r="J4" s="12">
        <v>120.8</v>
      </c>
      <c r="K4" s="12">
        <v>57.3</v>
      </c>
      <c r="L4" s="12">
        <v>11.2</v>
      </c>
      <c r="M4" s="13">
        <v>18</v>
      </c>
      <c r="N4" s="13">
        <v>0.55000000000000004</v>
      </c>
      <c r="O4" s="12">
        <v>6.5</v>
      </c>
      <c r="P4" s="14">
        <v>-5.91</v>
      </c>
      <c r="Q4" s="5"/>
      <c r="R4" s="10">
        <f>J4/B4</f>
        <v>1.0146997060058798</v>
      </c>
      <c r="S4" s="10">
        <f t="shared" ref="S4:X4" si="0">K4/C4</f>
        <v>1.0324324324324323</v>
      </c>
      <c r="T4" s="10">
        <f t="shared" si="0"/>
        <v>1.0181818181818181</v>
      </c>
      <c r="U4" s="10">
        <f t="shared" si="0"/>
        <v>1</v>
      </c>
      <c r="V4" s="10">
        <f t="shared" si="0"/>
        <v>1.375</v>
      </c>
      <c r="W4" s="10">
        <f t="shared" si="0"/>
        <v>1.4444444444444444</v>
      </c>
      <c r="X4" s="10">
        <f t="shared" si="0"/>
        <v>0.99662731871838117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86"/>
      <c r="C5" s="75"/>
      <c r="D5" s="75"/>
      <c r="E5" s="75"/>
      <c r="F5" s="75"/>
      <c r="G5" s="75"/>
      <c r="H5" s="88"/>
      <c r="I5" s="90"/>
      <c r="J5" s="12">
        <v>120.03999999999999</v>
      </c>
      <c r="K5" s="12">
        <v>59.77</v>
      </c>
      <c r="L5" s="12">
        <v>11.605</v>
      </c>
      <c r="M5" s="13">
        <v>18.34</v>
      </c>
      <c r="N5" s="13">
        <v>0.55499999999999994</v>
      </c>
      <c r="O5" s="12">
        <v>8.6999999999999993</v>
      </c>
      <c r="P5" s="14">
        <v>-5.81</v>
      </c>
      <c r="Q5" s="5"/>
      <c r="R5" s="10">
        <f t="shared" ref="R5:X5" si="1">J5/B4</f>
        <v>1.0083158336833262</v>
      </c>
      <c r="S5" s="10">
        <f t="shared" si="1"/>
        <v>1.076936936936937</v>
      </c>
      <c r="T5" s="10">
        <f t="shared" si="1"/>
        <v>1.0549999999999999</v>
      </c>
      <c r="U5" s="10">
        <f t="shared" si="1"/>
        <v>1.018888888888889</v>
      </c>
      <c r="V5" s="10">
        <f t="shared" si="1"/>
        <v>1.3874999999999997</v>
      </c>
      <c r="W5" s="10">
        <f t="shared" si="1"/>
        <v>1.9333333333333331</v>
      </c>
      <c r="X5" s="10">
        <f t="shared" si="1"/>
        <v>0.9797639123102867</v>
      </c>
    </row>
    <row r="6" spans="1:50" ht="30" customHeight="1">
      <c r="A6" s="7"/>
      <c r="B6" s="86"/>
      <c r="C6" s="75"/>
      <c r="D6" s="75"/>
      <c r="E6" s="75"/>
      <c r="F6" s="75"/>
      <c r="G6" s="75"/>
      <c r="H6" s="88"/>
      <c r="I6" s="90"/>
      <c r="J6" s="12">
        <v>119.8</v>
      </c>
      <c r="K6" s="12">
        <v>56.4</v>
      </c>
      <c r="L6" s="12">
        <v>11.2</v>
      </c>
      <c r="M6" s="13">
        <v>17.3</v>
      </c>
      <c r="N6" s="13">
        <v>0.55000000000000004</v>
      </c>
      <c r="O6" s="12">
        <v>6</v>
      </c>
      <c r="P6" s="14">
        <v>-5.9</v>
      </c>
      <c r="Q6" s="5"/>
      <c r="R6" s="10">
        <f t="shared" ref="R6:X6" si="2">J6/B4</f>
        <v>1.00629987400252</v>
      </c>
      <c r="S6" s="10">
        <f t="shared" si="2"/>
        <v>1.0162162162162163</v>
      </c>
      <c r="T6" s="10">
        <f t="shared" si="2"/>
        <v>1.0181818181818181</v>
      </c>
      <c r="U6" s="10">
        <f t="shared" si="2"/>
        <v>0.96111111111111114</v>
      </c>
      <c r="V6" s="10">
        <f t="shared" si="2"/>
        <v>1.375</v>
      </c>
      <c r="W6" s="10">
        <f t="shared" si="2"/>
        <v>1.3333333333333333</v>
      </c>
      <c r="X6" s="10">
        <f t="shared" si="2"/>
        <v>0.99494097807757176</v>
      </c>
    </row>
    <row r="7" spans="1:50" ht="30" customHeight="1">
      <c r="A7" s="7"/>
      <c r="B7" s="86"/>
      <c r="C7" s="75"/>
      <c r="D7" s="75"/>
      <c r="E7" s="75"/>
      <c r="F7" s="75"/>
      <c r="G7" s="75"/>
      <c r="H7" s="88"/>
      <c r="I7" s="90"/>
      <c r="J7" s="12">
        <v>120.1</v>
      </c>
      <c r="K7" s="12">
        <v>53.4</v>
      </c>
      <c r="L7" s="12">
        <v>10.899999999999999</v>
      </c>
      <c r="M7" s="13">
        <v>18.05</v>
      </c>
      <c r="N7" s="13">
        <v>0.5</v>
      </c>
      <c r="O7" s="12">
        <v>5</v>
      </c>
      <c r="P7" s="14">
        <v>-5.88</v>
      </c>
      <c r="Q7" s="5"/>
      <c r="R7" s="10">
        <f t="shared" ref="R7:X7" si="3">J7/B4</f>
        <v>1.008819823603528</v>
      </c>
      <c r="S7" s="10">
        <f t="shared" si="3"/>
        <v>0.9621621621621621</v>
      </c>
      <c r="T7" s="10">
        <f t="shared" si="3"/>
        <v>0.99090909090909074</v>
      </c>
      <c r="U7" s="10">
        <f t="shared" si="3"/>
        <v>1.0027777777777778</v>
      </c>
      <c r="V7" s="10">
        <f t="shared" si="3"/>
        <v>1.25</v>
      </c>
      <c r="W7" s="10">
        <f t="shared" si="3"/>
        <v>1.1111111111111112</v>
      </c>
      <c r="X7" s="10">
        <f t="shared" si="3"/>
        <v>0.99156829679595282</v>
      </c>
    </row>
    <row r="8" spans="1:50" ht="30" customHeight="1">
      <c r="A8" s="7"/>
      <c r="B8" s="86"/>
      <c r="C8" s="75"/>
      <c r="D8" s="75"/>
      <c r="E8" s="75"/>
      <c r="F8" s="75"/>
      <c r="G8" s="75"/>
      <c r="H8" s="88"/>
      <c r="I8" s="90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86"/>
      <c r="C9" s="75"/>
      <c r="D9" s="75"/>
      <c r="E9" s="75"/>
      <c r="F9" s="75"/>
      <c r="G9" s="75"/>
      <c r="H9" s="88"/>
      <c r="I9" s="90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86"/>
      <c r="C10" s="75"/>
      <c r="D10" s="75"/>
      <c r="E10" s="75"/>
      <c r="F10" s="75"/>
      <c r="G10" s="75"/>
      <c r="H10" s="88"/>
      <c r="I10" s="90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86"/>
      <c r="C11" s="75"/>
      <c r="D11" s="75"/>
      <c r="E11" s="75"/>
      <c r="F11" s="75"/>
      <c r="G11" s="75"/>
      <c r="H11" s="88"/>
      <c r="I11" s="90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86"/>
      <c r="C12" s="75"/>
      <c r="D12" s="75"/>
      <c r="E12" s="75"/>
      <c r="F12" s="75"/>
      <c r="G12" s="75"/>
      <c r="H12" s="88"/>
      <c r="I12" s="90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86"/>
      <c r="C13" s="76"/>
      <c r="D13" s="76"/>
      <c r="E13" s="76"/>
      <c r="F13" s="76"/>
      <c r="G13" s="76"/>
      <c r="H13" s="89"/>
      <c r="I13" s="90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1.0051008305837874</v>
      </c>
      <c r="C18" s="32">
        <f>11915*(D4/B4)^5-6187.8*(D4/B4)^4+1147.3*(D4/B4)^3-90.461*(D4/B4)^2-0.1294*D4/B4+1</f>
        <v>0.75000858780024005</v>
      </c>
      <c r="D18" s="31">
        <f>0.0000003*E4^3-0.0002*E4^2+0.009*E4+0.8918</f>
        <v>0.99074960000000001</v>
      </c>
      <c r="E18" s="32">
        <f>((0.73-1)/0.21^2)*(3*F4/C4)^2+1</f>
        <v>0.99713778864358016</v>
      </c>
      <c r="F18" s="32">
        <f>(127.61*(G4/C4)^4-61.14*(G4/C4)^3+8.3112*(G4/C4)^2-0.3608*(G4/C4)+1)</f>
        <v>0.9983101974696944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1.0065278696584707</v>
      </c>
      <c r="C20" s="32">
        <f t="shared" ref="C20:C29" si="9">11915*(L4/J4)^5-6187.8*(L4/J4)^4+1147.3*(L4/J4)^3-90.461*(L4/J4)^2-0.1294*L4/J4+1</f>
        <v>0.74917074253721971</v>
      </c>
      <c r="D20" s="31">
        <f>0.0000003*M4^3-0.0002*M4^2+0.009*M4+0.8918</f>
        <v>0.99074960000000001</v>
      </c>
      <c r="E20" s="32">
        <f t="shared" ref="E20:E29" si="10">((0.73-1)/0.21^2)*(3*N4/K4)^2+1</f>
        <v>0.99492327289184357</v>
      </c>
      <c r="F20" s="32">
        <f t="shared" ref="F20:F29" si="11">(127.61*(O4/K4)^4-61.14*(O4/K4)^3+8.3112*(O4/K4)^2-0.3608*(O4/K4)+1)</f>
        <v>0.99790398904287936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1.0054572197659006</v>
      </c>
      <c r="C21" s="32">
        <f t="shared" si="9"/>
        <v>0.73877259280054974</v>
      </c>
      <c r="D21" s="31">
        <f t="shared" ref="D21:D29" si="12">0.0000003*M5^3-0.0002*M5^2+0.009*M5+0.8918</f>
        <v>0.9914395085112</v>
      </c>
      <c r="E21" s="32">
        <f t="shared" si="10"/>
        <v>0.99524897693614123</v>
      </c>
      <c r="F21" s="32">
        <f t="shared" si="11"/>
        <v>0.9923035000954693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4</v>
      </c>
      <c r="AE21" s="29" cm="1">
        <f t="array" ref="AE21:AE32">FREQUENCY(U4:U11,$AB21:$AB31)</f>
        <v>4</v>
      </c>
      <c r="AF21" s="29" cm="1">
        <f t="array" ref="AF21:AF32">FREQUENCY(V4:V11,$AB21:$AB31)</f>
        <v>4</v>
      </c>
      <c r="AG21" s="29" cm="1">
        <f t="array" ref="AG21:AG32">FREQUENCY(W4:W11,$AB21:$AB31)</f>
        <v>4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1.0060197267568531</v>
      </c>
      <c r="C22" s="32">
        <f t="shared" si="9"/>
        <v>0.74712948717178673</v>
      </c>
      <c r="D22" s="31">
        <f t="shared" si="12"/>
        <v>0.98919531510000003</v>
      </c>
      <c r="E22" s="32">
        <f t="shared" si="10"/>
        <v>0.99475995694792174</v>
      </c>
      <c r="F22" s="32">
        <f t="shared" si="11"/>
        <v>0.99841138754766956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0.99680813128076229</v>
      </c>
      <c r="C23" s="32">
        <f t="shared" si="9"/>
        <v>0.75435852794934155</v>
      </c>
      <c r="D23" s="31">
        <f t="shared" si="12"/>
        <v>0.99085372053749998</v>
      </c>
      <c r="E23" s="32">
        <f t="shared" si="10"/>
        <v>0.99516913191232814</v>
      </c>
      <c r="F23" s="32">
        <f t="shared" si="11"/>
        <v>0.99870167980385061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1</v>
      </c>
      <c r="AD26" s="29">
        <v>1</v>
      </c>
      <c r="AE26" s="29">
        <v>2</v>
      </c>
      <c r="AF26" s="29">
        <v>0</v>
      </c>
      <c r="AG26" s="29">
        <v>0</v>
      </c>
      <c r="AH26" s="29">
        <v>4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2</v>
      </c>
      <c r="AD27" s="29">
        <v>2</v>
      </c>
      <c r="AE27" s="29">
        <v>2</v>
      </c>
      <c r="AF27" s="29">
        <v>0</v>
      </c>
      <c r="AG27" s="29">
        <v>0</v>
      </c>
      <c r="AH27" s="29">
        <v>0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1</v>
      </c>
      <c r="AD28" s="29">
        <v>1</v>
      </c>
      <c r="AE28" s="29">
        <v>0</v>
      </c>
      <c r="AF28" s="29">
        <v>0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1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1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0</v>
      </c>
      <c r="AF32" s="59">
        <v>3</v>
      </c>
      <c r="AG32" s="59">
        <v>3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0.4661906761864763</v>
      </c>
      <c r="C61" s="35">
        <f>B18</f>
        <v>1.0051008305837874</v>
      </c>
      <c r="D61" s="35"/>
      <c r="E61" s="35">
        <f>D4/B4</f>
        <v>9.2398152036959266E-2</v>
      </c>
      <c r="F61" s="66">
        <f>C18</f>
        <v>0.75000858780024005</v>
      </c>
      <c r="G61" s="35"/>
      <c r="H61" s="70">
        <f>E4</f>
        <v>18</v>
      </c>
      <c r="I61" s="35">
        <f>D18</f>
        <v>0.99074960000000001</v>
      </c>
      <c r="J61" s="35"/>
      <c r="K61" s="35">
        <f>3*F4/C4</f>
        <v>2.1621621621621626E-2</v>
      </c>
      <c r="L61" s="66">
        <f>E18</f>
        <v>0.99713778864358016</v>
      </c>
      <c r="M61" s="35"/>
      <c r="N61" s="35">
        <f>G4/C4</f>
        <v>8.1081081081081086E-2</v>
      </c>
      <c r="O61" s="67">
        <f>F18</f>
        <v>0.9983101974696944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0.47433774834437087</v>
      </c>
      <c r="C63" s="66">
        <f>B20</f>
        <v>1.0065278696584707</v>
      </c>
      <c r="D63" s="35"/>
      <c r="E63" s="35">
        <f t="shared" ref="E63:E72" si="15">L4/J4</f>
        <v>9.2715231788079472E-2</v>
      </c>
      <c r="F63" s="66">
        <f>C20</f>
        <v>0.74917074253721971</v>
      </c>
      <c r="G63" s="35"/>
      <c r="H63" s="35">
        <f>M4</f>
        <v>18</v>
      </c>
      <c r="I63" s="35">
        <f>D20</f>
        <v>0.99074960000000001</v>
      </c>
      <c r="J63" s="35"/>
      <c r="K63" s="35">
        <f t="shared" ref="K63:K72" si="16">3*N4/K4</f>
        <v>2.879581151832461E-2</v>
      </c>
      <c r="L63" s="66">
        <f>E20</f>
        <v>0.99492327289184357</v>
      </c>
      <c r="M63" s="35"/>
      <c r="N63" s="35">
        <f t="shared" ref="N63:N72" si="17">O4/K4</f>
        <v>0.11343804537521815</v>
      </c>
      <c r="O63" s="67">
        <f>F20</f>
        <v>0.99790398904287936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0.49791736087970684</v>
      </c>
      <c r="C64" s="66">
        <f t="shared" ref="C64:C72" si="18">B21</f>
        <v>1.0054572197659006</v>
      </c>
      <c r="D64" s="35"/>
      <c r="E64" s="35">
        <f t="shared" si="15"/>
        <v>9.6676107964012006E-2</v>
      </c>
      <c r="F64" s="66">
        <f t="shared" ref="F64:F72" si="19">C21</f>
        <v>0.73877259280054974</v>
      </c>
      <c r="G64" s="35"/>
      <c r="H64" s="35">
        <f t="shared" ref="H64:H72" si="20">M5</f>
        <v>18.34</v>
      </c>
      <c r="I64" s="35">
        <f t="shared" ref="I64:I72" si="21">D21</f>
        <v>0.9914395085112</v>
      </c>
      <c r="J64" s="35"/>
      <c r="K64" s="35">
        <f t="shared" si="16"/>
        <v>2.7856784339969881E-2</v>
      </c>
      <c r="L64" s="66">
        <f t="shared" ref="L64:L71" si="22">E21</f>
        <v>0.99524897693614123</v>
      </c>
      <c r="M64" s="35"/>
      <c r="N64" s="35">
        <f t="shared" si="17"/>
        <v>0.14555797222686964</v>
      </c>
      <c r="O64" s="67">
        <f t="shared" ref="O64:O72" si="23">F21</f>
        <v>0.9923035000954693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0.47078464106844742</v>
      </c>
      <c r="C65" s="66">
        <f t="shared" si="18"/>
        <v>1.0060197267568531</v>
      </c>
      <c r="D65" s="35"/>
      <c r="E65" s="35">
        <f t="shared" si="15"/>
        <v>9.3489148580968282E-2</v>
      </c>
      <c r="F65" s="66">
        <f t="shared" si="19"/>
        <v>0.74712948717178673</v>
      </c>
      <c r="G65" s="35"/>
      <c r="H65" s="35">
        <f t="shared" si="20"/>
        <v>17.3</v>
      </c>
      <c r="I65" s="35">
        <f t="shared" si="21"/>
        <v>0.98919531510000003</v>
      </c>
      <c r="J65" s="35"/>
      <c r="K65" s="35">
        <f t="shared" si="16"/>
        <v>2.9255319148936174E-2</v>
      </c>
      <c r="L65" s="66">
        <f t="shared" si="22"/>
        <v>0.99475995694792174</v>
      </c>
      <c r="M65" s="35"/>
      <c r="N65" s="35">
        <f t="shared" si="17"/>
        <v>0.10638297872340426</v>
      </c>
      <c r="O65" s="67">
        <f t="shared" si="23"/>
        <v>0.99841138754766956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0.44462947543713571</v>
      </c>
      <c r="C66" s="66">
        <f t="shared" si="18"/>
        <v>0.99680813128076229</v>
      </c>
      <c r="D66" s="35"/>
      <c r="E66" s="35">
        <f t="shared" si="15"/>
        <v>9.0757701915070765E-2</v>
      </c>
      <c r="F66" s="66">
        <f t="shared" si="19"/>
        <v>0.75435852794934155</v>
      </c>
      <c r="G66" s="35"/>
      <c r="H66" s="35">
        <f t="shared" si="20"/>
        <v>18.05</v>
      </c>
      <c r="I66" s="35">
        <f t="shared" si="21"/>
        <v>0.99085372053749998</v>
      </c>
      <c r="J66" s="35"/>
      <c r="K66" s="35">
        <f t="shared" si="16"/>
        <v>2.8089887640449437E-2</v>
      </c>
      <c r="L66" s="66">
        <f t="shared" si="22"/>
        <v>0.99516913191232814</v>
      </c>
      <c r="M66" s="35"/>
      <c r="N66" s="35">
        <f t="shared" si="17"/>
        <v>9.3632958801498134E-2</v>
      </c>
      <c r="O66" s="67">
        <f t="shared" si="23"/>
        <v>0.99870167980385061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6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I4:I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5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FE02A-6B3F-4459-A7F7-EFC211B4AE3E}">
  <dimension ref="A1:AX73"/>
  <sheetViews>
    <sheetView topLeftCell="A7" zoomScale="70" zoomScaleNormal="70" workbookViewId="0">
      <selection activeCell="K29" sqref="K29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86">
        <v>138.05000000000001</v>
      </c>
      <c r="C4" s="74">
        <v>68.55</v>
      </c>
      <c r="D4" s="74">
        <v>12</v>
      </c>
      <c r="E4" s="74">
        <v>25.8</v>
      </c>
      <c r="F4" s="74">
        <v>0.7</v>
      </c>
      <c r="G4" s="74">
        <v>5.4</v>
      </c>
      <c r="H4" s="87">
        <v>-6.12</v>
      </c>
      <c r="I4" s="90" t="s">
        <v>22</v>
      </c>
      <c r="J4" s="12">
        <v>139.55000000000001</v>
      </c>
      <c r="K4" s="12">
        <v>71</v>
      </c>
      <c r="L4" s="12">
        <v>16.850000000000001</v>
      </c>
      <c r="M4" s="13">
        <v>15.100000000000001</v>
      </c>
      <c r="N4" s="13">
        <v>0.5</v>
      </c>
      <c r="O4" s="12">
        <v>4.7</v>
      </c>
      <c r="P4" s="14">
        <v>-5.3</v>
      </c>
      <c r="Q4" s="5"/>
      <c r="R4" s="10">
        <f>J4/B4</f>
        <v>1.0108656283955089</v>
      </c>
      <c r="S4" s="10">
        <f t="shared" ref="S4:X4" si="0">K4/C4</f>
        <v>1.0357403355215171</v>
      </c>
      <c r="T4" s="10">
        <f t="shared" si="0"/>
        <v>1.4041666666666668</v>
      </c>
      <c r="U4" s="10">
        <f t="shared" si="0"/>
        <v>0.5852713178294574</v>
      </c>
      <c r="V4" s="10">
        <f t="shared" si="0"/>
        <v>0.7142857142857143</v>
      </c>
      <c r="W4" s="10">
        <f t="shared" si="0"/>
        <v>0.87037037037037035</v>
      </c>
      <c r="X4" s="10">
        <f t="shared" si="0"/>
        <v>0.86601307189542476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86"/>
      <c r="C5" s="75"/>
      <c r="D5" s="75"/>
      <c r="E5" s="75"/>
      <c r="F5" s="75"/>
      <c r="G5" s="75"/>
      <c r="H5" s="88"/>
      <c r="I5" s="90"/>
      <c r="J5" s="12">
        <v>138.95499999999998</v>
      </c>
      <c r="K5" s="12">
        <v>72.56</v>
      </c>
      <c r="L5" s="12">
        <v>14.955</v>
      </c>
      <c r="M5" s="13">
        <v>18.114999999999998</v>
      </c>
      <c r="N5" s="13">
        <v>0.5</v>
      </c>
      <c r="O5" s="12">
        <v>12.66</v>
      </c>
      <c r="P5" s="14">
        <v>-5.52</v>
      </c>
      <c r="Q5" s="5"/>
      <c r="R5" s="10">
        <f t="shared" ref="R5:X5" si="1">J5/B4</f>
        <v>1.0065555957986234</v>
      </c>
      <c r="S5" s="10">
        <f t="shared" si="1"/>
        <v>1.0584974471188915</v>
      </c>
      <c r="T5" s="10">
        <f t="shared" si="1"/>
        <v>1.2462500000000001</v>
      </c>
      <c r="U5" s="10">
        <f t="shared" si="1"/>
        <v>0.7021317829457363</v>
      </c>
      <c r="V5" s="10">
        <f t="shared" si="1"/>
        <v>0.7142857142857143</v>
      </c>
      <c r="W5" s="10">
        <f t="shared" si="1"/>
        <v>2.3444444444444441</v>
      </c>
      <c r="X5" s="10">
        <f t="shared" si="1"/>
        <v>0.90196078431372539</v>
      </c>
    </row>
    <row r="6" spans="1:50" ht="30" customHeight="1">
      <c r="A6" s="7"/>
      <c r="B6" s="86"/>
      <c r="C6" s="75"/>
      <c r="D6" s="75"/>
      <c r="E6" s="75"/>
      <c r="F6" s="75"/>
      <c r="G6" s="75"/>
      <c r="H6" s="88"/>
      <c r="I6" s="90"/>
      <c r="J6" s="12">
        <v>140.35</v>
      </c>
      <c r="K6" s="12">
        <v>73.599999999999994</v>
      </c>
      <c r="L6" s="12">
        <v>15</v>
      </c>
      <c r="M6" s="13">
        <v>17.3</v>
      </c>
      <c r="N6" s="13">
        <v>0.65</v>
      </c>
      <c r="O6" s="12">
        <v>9.6999999999999993</v>
      </c>
      <c r="P6" s="14">
        <v>-5.6</v>
      </c>
      <c r="Q6" s="5"/>
      <c r="R6" s="10">
        <f t="shared" ref="R6:X6" si="2">J6/B4</f>
        <v>1.0166606302064469</v>
      </c>
      <c r="S6" s="10">
        <f t="shared" si="2"/>
        <v>1.073668854850474</v>
      </c>
      <c r="T6" s="10">
        <f t="shared" si="2"/>
        <v>1.25</v>
      </c>
      <c r="U6" s="10">
        <f t="shared" si="2"/>
        <v>0.6705426356589147</v>
      </c>
      <c r="V6" s="10">
        <f t="shared" si="2"/>
        <v>0.92857142857142871</v>
      </c>
      <c r="W6" s="10">
        <f t="shared" si="2"/>
        <v>1.7962962962962961</v>
      </c>
      <c r="X6" s="10">
        <f t="shared" si="2"/>
        <v>0.91503267973856206</v>
      </c>
    </row>
    <row r="7" spans="1:50" ht="30" customHeight="1">
      <c r="A7" s="7"/>
      <c r="B7" s="86"/>
      <c r="C7" s="75"/>
      <c r="D7" s="75"/>
      <c r="E7" s="75"/>
      <c r="F7" s="75"/>
      <c r="G7" s="75"/>
      <c r="H7" s="88"/>
      <c r="I7" s="90"/>
      <c r="J7" s="12">
        <v>139.94999999999999</v>
      </c>
      <c r="K7" s="12">
        <v>69.8</v>
      </c>
      <c r="L7" s="12">
        <v>16.600000000000001</v>
      </c>
      <c r="M7" s="13">
        <v>15.05</v>
      </c>
      <c r="N7" s="13">
        <v>0.6</v>
      </c>
      <c r="O7" s="12">
        <v>11.8</v>
      </c>
      <c r="P7" s="14">
        <v>-5.28</v>
      </c>
      <c r="Q7" s="5"/>
      <c r="R7" s="10">
        <f t="shared" ref="R7:X7" si="3">J7/B4</f>
        <v>1.0137631293009777</v>
      </c>
      <c r="S7" s="10">
        <f t="shared" si="3"/>
        <v>1.0182348650619986</v>
      </c>
      <c r="T7" s="10">
        <f t="shared" si="3"/>
        <v>1.3833333333333335</v>
      </c>
      <c r="U7" s="10">
        <f t="shared" si="3"/>
        <v>0.58333333333333337</v>
      </c>
      <c r="V7" s="10">
        <f t="shared" si="3"/>
        <v>0.85714285714285721</v>
      </c>
      <c r="W7" s="10">
        <f t="shared" si="3"/>
        <v>2.1851851851851851</v>
      </c>
      <c r="X7" s="10">
        <f t="shared" si="3"/>
        <v>0.86274509803921573</v>
      </c>
    </row>
    <row r="8" spans="1:50" ht="30" customHeight="1">
      <c r="A8" s="7"/>
      <c r="B8" s="86"/>
      <c r="C8" s="75"/>
      <c r="D8" s="75"/>
      <c r="E8" s="75"/>
      <c r="F8" s="75"/>
      <c r="G8" s="75"/>
      <c r="H8" s="88"/>
      <c r="I8" s="90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86"/>
      <c r="C9" s="75"/>
      <c r="D9" s="75"/>
      <c r="E9" s="75"/>
      <c r="F9" s="75"/>
      <c r="G9" s="75"/>
      <c r="H9" s="88"/>
      <c r="I9" s="90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86"/>
      <c r="C10" s="75"/>
      <c r="D10" s="75"/>
      <c r="E10" s="75"/>
      <c r="F10" s="75"/>
      <c r="G10" s="75"/>
      <c r="H10" s="88"/>
      <c r="I10" s="90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86"/>
      <c r="C11" s="75"/>
      <c r="D11" s="75"/>
      <c r="E11" s="75"/>
      <c r="F11" s="75"/>
      <c r="G11" s="75"/>
      <c r="H11" s="88"/>
      <c r="I11" s="90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86"/>
      <c r="C12" s="75"/>
      <c r="D12" s="75"/>
      <c r="E12" s="75"/>
      <c r="F12" s="75"/>
      <c r="G12" s="75"/>
      <c r="H12" s="88"/>
      <c r="I12" s="90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86"/>
      <c r="C13" s="76"/>
      <c r="D13" s="76"/>
      <c r="E13" s="76"/>
      <c r="F13" s="76"/>
      <c r="G13" s="76"/>
      <c r="H13" s="89"/>
      <c r="I13" s="90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1.0057273336417767</v>
      </c>
      <c r="C18" s="32">
        <f>11915*(D4/B4)^5-6187.8*(D4/B4)^4+1147.3*(D4/B4)^3-90.461*(D4/B4)^2-0.1294*D4/B4+1</f>
        <v>0.76463538335736814</v>
      </c>
      <c r="D18" s="31">
        <f>0.0000003*E4^3-0.0002*E4^2+0.009*E4+0.8918</f>
        <v>0.99602405360000001</v>
      </c>
      <c r="E18" s="32">
        <f>((0.73-1)/0.21^2)*(3*F4/C4)^2+1</f>
        <v>0.99425422194982982</v>
      </c>
      <c r="F18" s="32">
        <f>(127.61*(G4/C4)^4-61.14*(G4/C4)^3+8.3112*(G4/C4)^2-0.3608*(G4/C4)+1)</f>
        <v>0.99817957571424243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1.0023859535039847</v>
      </c>
      <c r="C20" s="32">
        <f t="shared" ref="C20:C29" si="9">11915*(L4/J4)^5-6187.8*(L4/J4)^4+1147.3*(L4/J4)^3-90.461*(L4/J4)^2-0.1294*L4/J4+1</f>
        <v>0.67573847530653808</v>
      </c>
      <c r="D20" s="31">
        <f>0.0000003*M4^3-0.0002*M4^2+0.009*M4+0.8918</f>
        <v>0.98313088530000003</v>
      </c>
      <c r="E20" s="32">
        <f t="shared" ref="E20:E29" si="10">((0.73-1)/0.21^2)*(3*N4/K4)^2+1</f>
        <v>0.99726730604957714</v>
      </c>
      <c r="F20" s="32">
        <f t="shared" ref="F20:F29" si="11">(127.61*(O4/K4)^4-61.14*(O4/K4)^3+8.3112*(O4/K4)^2-0.3608*(O4/K4)+1)</f>
        <v>0.99725120305850679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0.99636848476393369</v>
      </c>
      <c r="C21" s="32">
        <f t="shared" si="9"/>
        <v>0.71035656740804431</v>
      </c>
      <c r="D21" s="31">
        <f t="shared" ref="D21:D29" si="12">0.0000003*M5^3-0.0002*M5^2+0.009*M5+0.8918</f>
        <v>0.99098770370126255</v>
      </c>
      <c r="E21" s="32">
        <f t="shared" si="10"/>
        <v>0.99738354575355015</v>
      </c>
      <c r="F21" s="32">
        <f t="shared" si="11"/>
        <v>0.98357708215270456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4</v>
      </c>
      <c r="AE21" s="29" cm="1">
        <f t="array" ref="AE21:AE32">FREQUENCY(U4:U11,$AB21:$AB31)</f>
        <v>8</v>
      </c>
      <c r="AF21" s="29" cm="1">
        <f t="array" ref="AF21:AF32">FREQUENCY(V4:V11,$AB21:$AB31)</f>
        <v>6</v>
      </c>
      <c r="AG21" s="29" cm="1">
        <f t="array" ref="AG21:AG32">FREQUENCY(W4:W11,$AB21:$AB31)</f>
        <v>4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0.99513516014922787</v>
      </c>
      <c r="C22" s="32">
        <f t="shared" si="9"/>
        <v>0.71230022109657987</v>
      </c>
      <c r="D22" s="31">
        <f t="shared" si="12"/>
        <v>0.98919531510000003</v>
      </c>
      <c r="E22" s="32">
        <f t="shared" si="10"/>
        <v>0.99570227355474328</v>
      </c>
      <c r="F22" s="32">
        <f t="shared" si="11"/>
        <v>0.99534939428632208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1.0052791756028538</v>
      </c>
      <c r="C23" s="32">
        <f t="shared" si="9"/>
        <v>0.68147100914782666</v>
      </c>
      <c r="D23" s="31">
        <f t="shared" si="12"/>
        <v>0.98297215878749999</v>
      </c>
      <c r="E23" s="32">
        <f t="shared" si="10"/>
        <v>0.99592845405746311</v>
      </c>
      <c r="F23" s="32">
        <f t="shared" si="11"/>
        <v>0.98536750202460754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0</v>
      </c>
      <c r="AF24" s="29">
        <v>1</v>
      </c>
      <c r="AG24" s="29">
        <v>1</v>
      </c>
      <c r="AH24" s="29">
        <v>2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0</v>
      </c>
      <c r="AE25" s="29">
        <v>0</v>
      </c>
      <c r="AF25" s="29">
        <v>1</v>
      </c>
      <c r="AG25" s="29">
        <v>0</v>
      </c>
      <c r="AH25" s="29">
        <v>2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2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2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2</v>
      </c>
      <c r="AE31" s="29">
        <v>0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2</v>
      </c>
      <c r="AE32" s="59">
        <v>0</v>
      </c>
      <c r="AF32" s="59">
        <v>0</v>
      </c>
      <c r="AG32" s="59">
        <v>3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0.49655921767475547</v>
      </c>
      <c r="C61" s="35">
        <f>B18</f>
        <v>1.0057273336417767</v>
      </c>
      <c r="D61" s="35"/>
      <c r="E61" s="35">
        <f>D4/B4</f>
        <v>8.6925027164070981E-2</v>
      </c>
      <c r="F61" s="66">
        <f>C18</f>
        <v>0.76463538335736814</v>
      </c>
      <c r="G61" s="35"/>
      <c r="H61" s="70">
        <f>E4</f>
        <v>25.8</v>
      </c>
      <c r="I61" s="35">
        <f>D18</f>
        <v>0.99602405360000001</v>
      </c>
      <c r="J61" s="35"/>
      <c r="K61" s="35">
        <f>3*F4/C4</f>
        <v>3.0634573304157545E-2</v>
      </c>
      <c r="L61" s="66">
        <f>E18</f>
        <v>0.99425422194982982</v>
      </c>
      <c r="M61" s="35"/>
      <c r="N61" s="35">
        <f>G4/C4</f>
        <v>7.8774617067833702E-2</v>
      </c>
      <c r="O61" s="67">
        <f>F18</f>
        <v>0.99817957571424243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0.50877821569329984</v>
      </c>
      <c r="C63" s="66">
        <f>B20</f>
        <v>1.0023859535039847</v>
      </c>
      <c r="D63" s="35"/>
      <c r="E63" s="35">
        <f t="shared" ref="E63:E72" si="15">L4/J4</f>
        <v>0.12074525259763526</v>
      </c>
      <c r="F63" s="66">
        <f>C20</f>
        <v>0.67573847530653808</v>
      </c>
      <c r="G63" s="35"/>
      <c r="H63" s="35">
        <f>M4</f>
        <v>15.100000000000001</v>
      </c>
      <c r="I63" s="35">
        <f>D20</f>
        <v>0.98313088530000003</v>
      </c>
      <c r="J63" s="35"/>
      <c r="K63" s="35">
        <f t="shared" ref="K63:K72" si="16">3*N4/K4</f>
        <v>2.1126760563380281E-2</v>
      </c>
      <c r="L63" s="66">
        <f>E20</f>
        <v>0.99726730604957714</v>
      </c>
      <c r="M63" s="35"/>
      <c r="N63" s="35">
        <f t="shared" ref="N63:N72" si="17">O4/K4</f>
        <v>6.6197183098591558E-2</v>
      </c>
      <c r="O63" s="67">
        <f>F20</f>
        <v>0.99725120305850679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0.52218344068223532</v>
      </c>
      <c r="C64" s="66">
        <f t="shared" ref="C64:C72" si="18">B21</f>
        <v>0.99636848476393369</v>
      </c>
      <c r="D64" s="35"/>
      <c r="E64" s="35">
        <f t="shared" si="15"/>
        <v>0.10762477060919004</v>
      </c>
      <c r="F64" s="66">
        <f t="shared" ref="F64:F72" si="19">C21</f>
        <v>0.71035656740804431</v>
      </c>
      <c r="G64" s="35"/>
      <c r="H64" s="35">
        <f t="shared" ref="H64:H72" si="20">M5</f>
        <v>18.114999999999998</v>
      </c>
      <c r="I64" s="35">
        <f t="shared" ref="I64:I72" si="21">D21</f>
        <v>0.99098770370126255</v>
      </c>
      <c r="J64" s="35"/>
      <c r="K64" s="35">
        <f t="shared" si="16"/>
        <v>2.0672546857772877E-2</v>
      </c>
      <c r="L64" s="66">
        <f t="shared" ref="L64:L71" si="22">E21</f>
        <v>0.99738354575355015</v>
      </c>
      <c r="M64" s="35"/>
      <c r="N64" s="35">
        <f t="shared" si="17"/>
        <v>0.17447629547960308</v>
      </c>
      <c r="O64" s="67">
        <f t="shared" ref="O64:O72" si="23">F21</f>
        <v>0.98357708215270456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0.52440327752048443</v>
      </c>
      <c r="C65" s="66">
        <f t="shared" si="18"/>
        <v>0.99513516014922787</v>
      </c>
      <c r="D65" s="35"/>
      <c r="E65" s="35">
        <f t="shared" si="15"/>
        <v>0.10687566797292483</v>
      </c>
      <c r="F65" s="66">
        <f t="shared" si="19"/>
        <v>0.71230022109657987</v>
      </c>
      <c r="G65" s="35"/>
      <c r="H65" s="35">
        <f t="shared" si="20"/>
        <v>17.3</v>
      </c>
      <c r="I65" s="35">
        <f t="shared" si="21"/>
        <v>0.98919531510000003</v>
      </c>
      <c r="J65" s="35"/>
      <c r="K65" s="35">
        <f t="shared" si="16"/>
        <v>2.6494565217391308E-2</v>
      </c>
      <c r="L65" s="66">
        <f t="shared" si="22"/>
        <v>0.99570227355474328</v>
      </c>
      <c r="M65" s="35"/>
      <c r="N65" s="35">
        <f t="shared" si="17"/>
        <v>0.13179347826086957</v>
      </c>
      <c r="O65" s="67">
        <f t="shared" si="23"/>
        <v>0.99534939428632208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0.49874955341193283</v>
      </c>
      <c r="C66" s="66">
        <f t="shared" si="18"/>
        <v>1.0052791756028538</v>
      </c>
      <c r="D66" s="35"/>
      <c r="E66" s="35">
        <f t="shared" si="15"/>
        <v>0.11861379063951413</v>
      </c>
      <c r="F66" s="66">
        <f t="shared" si="19"/>
        <v>0.68147100914782666</v>
      </c>
      <c r="G66" s="35"/>
      <c r="H66" s="35">
        <f t="shared" si="20"/>
        <v>15.05</v>
      </c>
      <c r="I66" s="35">
        <f t="shared" si="21"/>
        <v>0.98297215878749999</v>
      </c>
      <c r="J66" s="35"/>
      <c r="K66" s="35">
        <f t="shared" si="16"/>
        <v>2.5787965616045842E-2</v>
      </c>
      <c r="L66" s="66">
        <f t="shared" si="22"/>
        <v>0.99592845405746311</v>
      </c>
      <c r="M66" s="35"/>
      <c r="N66" s="35">
        <f t="shared" si="17"/>
        <v>0.16905444126074501</v>
      </c>
      <c r="O66" s="67">
        <f t="shared" si="23"/>
        <v>0.98536750202460754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6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I4:I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4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51FAB-0BB5-4EE8-A0A5-BEDC0BA1FA81}">
  <dimension ref="A1:AX73"/>
  <sheetViews>
    <sheetView zoomScale="70" zoomScaleNormal="70" workbookViewId="0">
      <selection activeCell="B21" sqref="B21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74">
        <v>165.65</v>
      </c>
      <c r="C4" s="74">
        <v>78.5</v>
      </c>
      <c r="D4" s="74">
        <v>13.6</v>
      </c>
      <c r="E4" s="74">
        <v>22.5</v>
      </c>
      <c r="F4" s="74">
        <v>0.5</v>
      </c>
      <c r="G4" s="74">
        <v>5.0999999999999996</v>
      </c>
      <c r="H4" s="87">
        <v>-6.21</v>
      </c>
      <c r="I4" s="1"/>
      <c r="J4" s="12">
        <v>162.79000000000002</v>
      </c>
      <c r="K4" s="12">
        <v>80.78</v>
      </c>
      <c r="L4" s="12">
        <v>12.49</v>
      </c>
      <c r="M4" s="13">
        <v>18.98</v>
      </c>
      <c r="N4" s="13">
        <v>1.35</v>
      </c>
      <c r="O4" s="12">
        <v>8</v>
      </c>
      <c r="P4" s="14">
        <v>-6.22</v>
      </c>
      <c r="Q4" s="5"/>
      <c r="R4" s="10">
        <f>J4/B4</f>
        <v>0.98273468155750088</v>
      </c>
      <c r="S4" s="10">
        <f t="shared" ref="S4:X4" si="0">K4/C4</f>
        <v>1.0290445859872612</v>
      </c>
      <c r="T4" s="10">
        <f t="shared" si="0"/>
        <v>0.91838235294117654</v>
      </c>
      <c r="U4" s="10">
        <f t="shared" si="0"/>
        <v>0.84355555555555561</v>
      </c>
      <c r="V4" s="10">
        <f t="shared" si="0"/>
        <v>2.7</v>
      </c>
      <c r="W4" s="10">
        <f t="shared" si="0"/>
        <v>1.5686274509803924</v>
      </c>
      <c r="X4" s="10">
        <f t="shared" si="0"/>
        <v>1.0016103059581321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75"/>
      <c r="C5" s="75"/>
      <c r="D5" s="75"/>
      <c r="E5" s="75"/>
      <c r="F5" s="75"/>
      <c r="G5" s="75"/>
      <c r="H5" s="88"/>
      <c r="I5" s="1"/>
      <c r="J5" s="12">
        <v>161.905</v>
      </c>
      <c r="K5" s="12">
        <v>81.61</v>
      </c>
      <c r="L5" s="12">
        <v>12.93</v>
      </c>
      <c r="M5" s="13">
        <v>23.13</v>
      </c>
      <c r="N5" s="13">
        <v>0.62</v>
      </c>
      <c r="O5" s="12">
        <v>9.6</v>
      </c>
      <c r="P5" s="14">
        <v>-6.26</v>
      </c>
      <c r="Q5" s="5"/>
      <c r="R5" s="10">
        <f t="shared" ref="R5:X5" si="1">J5/B4</f>
        <v>0.9773920917597344</v>
      </c>
      <c r="S5" s="10">
        <f t="shared" si="1"/>
        <v>1.0396178343949045</v>
      </c>
      <c r="T5" s="10">
        <f t="shared" si="1"/>
        <v>0.95073529411764701</v>
      </c>
      <c r="U5" s="10">
        <f t="shared" si="1"/>
        <v>1.028</v>
      </c>
      <c r="V5" s="10">
        <f t="shared" si="1"/>
        <v>1.24</v>
      </c>
      <c r="W5" s="10">
        <f t="shared" si="1"/>
        <v>1.8823529411764706</v>
      </c>
      <c r="X5" s="10">
        <f t="shared" si="1"/>
        <v>1.0080515297906603</v>
      </c>
    </row>
    <row r="6" spans="1:50" ht="30" customHeight="1">
      <c r="A6" s="7"/>
      <c r="B6" s="75"/>
      <c r="C6" s="75"/>
      <c r="D6" s="75"/>
      <c r="E6" s="75"/>
      <c r="F6" s="75"/>
      <c r="G6" s="75"/>
      <c r="H6" s="88"/>
      <c r="I6" s="1"/>
      <c r="J6" s="12">
        <v>164.8</v>
      </c>
      <c r="K6" s="12">
        <v>77.400000000000006</v>
      </c>
      <c r="L6" s="12">
        <v>13.95</v>
      </c>
      <c r="M6" s="13">
        <v>20.85</v>
      </c>
      <c r="N6" s="13">
        <v>1.7</v>
      </c>
      <c r="O6" s="12">
        <v>9</v>
      </c>
      <c r="P6" s="14">
        <v>-5.98</v>
      </c>
      <c r="Q6" s="5"/>
      <c r="R6" s="10">
        <f t="shared" ref="R6:X6" si="2">J6/B4</f>
        <v>0.99486869906429221</v>
      </c>
      <c r="S6" s="10">
        <f t="shared" si="2"/>
        <v>0.98598726114649693</v>
      </c>
      <c r="T6" s="10">
        <f t="shared" si="2"/>
        <v>1.025735294117647</v>
      </c>
      <c r="U6" s="10">
        <f t="shared" si="2"/>
        <v>0.92666666666666675</v>
      </c>
      <c r="V6" s="10">
        <f t="shared" si="2"/>
        <v>3.4</v>
      </c>
      <c r="W6" s="10">
        <f t="shared" si="2"/>
        <v>1.7647058823529413</v>
      </c>
      <c r="X6" s="10">
        <f t="shared" si="2"/>
        <v>0.96296296296296302</v>
      </c>
    </row>
    <row r="7" spans="1:50" ht="30" customHeight="1">
      <c r="A7" s="7"/>
      <c r="B7" s="75"/>
      <c r="C7" s="75"/>
      <c r="D7" s="75"/>
      <c r="E7" s="75"/>
      <c r="F7" s="75"/>
      <c r="G7" s="75"/>
      <c r="H7" s="88"/>
      <c r="I7" s="1"/>
      <c r="J7" s="12">
        <v>165.89999999999998</v>
      </c>
      <c r="K7" s="12">
        <v>77.599999999999994</v>
      </c>
      <c r="L7" s="12">
        <v>14.45</v>
      </c>
      <c r="M7" s="13">
        <v>19.45</v>
      </c>
      <c r="N7" s="13">
        <v>1.45</v>
      </c>
      <c r="O7" s="12">
        <v>7.6</v>
      </c>
      <c r="P7" s="14">
        <v>-5.96</v>
      </c>
      <c r="Q7" s="5"/>
      <c r="R7" s="10">
        <f t="shared" ref="R7:X7" si="3">J7/B4</f>
        <v>1.001509206157561</v>
      </c>
      <c r="S7" s="10">
        <f t="shared" si="3"/>
        <v>0.98853503184713365</v>
      </c>
      <c r="T7" s="10">
        <f t="shared" si="3"/>
        <v>1.0625</v>
      </c>
      <c r="U7" s="10">
        <f t="shared" si="3"/>
        <v>0.86444444444444446</v>
      </c>
      <c r="V7" s="10">
        <f t="shared" si="3"/>
        <v>2.9</v>
      </c>
      <c r="W7" s="10">
        <f t="shared" si="3"/>
        <v>1.4901960784313726</v>
      </c>
      <c r="X7" s="10">
        <f t="shared" si="3"/>
        <v>0.95974235104669892</v>
      </c>
    </row>
    <row r="8" spans="1:50" ht="30" customHeight="1">
      <c r="A8" s="7"/>
      <c r="B8" s="75"/>
      <c r="C8" s="75"/>
      <c r="D8" s="75"/>
      <c r="E8" s="75"/>
      <c r="F8" s="75"/>
      <c r="G8" s="75"/>
      <c r="H8" s="88"/>
      <c r="I8" s="1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75"/>
      <c r="C9" s="75"/>
      <c r="D9" s="75"/>
      <c r="E9" s="75"/>
      <c r="F9" s="75"/>
      <c r="G9" s="75"/>
      <c r="H9" s="88"/>
      <c r="I9" s="1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75"/>
      <c r="C10" s="75"/>
      <c r="D10" s="75"/>
      <c r="E10" s="75"/>
      <c r="F10" s="75"/>
      <c r="G10" s="75"/>
      <c r="H10" s="88"/>
      <c r="I10" s="1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75"/>
      <c r="C11" s="75"/>
      <c r="D11" s="75"/>
      <c r="E11" s="75"/>
      <c r="F11" s="75"/>
      <c r="G11" s="75"/>
      <c r="H11" s="88"/>
      <c r="I11" s="1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75"/>
      <c r="C12" s="75"/>
      <c r="D12" s="75"/>
      <c r="E12" s="75"/>
      <c r="F12" s="75"/>
      <c r="G12" s="75"/>
      <c r="H12" s="88"/>
      <c r="I12" s="1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76"/>
      <c r="C13" s="76"/>
      <c r="D13" s="76"/>
      <c r="E13" s="76"/>
      <c r="F13" s="76"/>
      <c r="G13" s="76"/>
      <c r="H13" s="89"/>
      <c r="I13" s="1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1.0064736365155715</v>
      </c>
      <c r="C18" s="32">
        <f>11915*(D4/B4)^5-6187.8*(D4/B4)^4+1147.3*(D4/B4)^3-90.461*(D4/B4)^2-0.1294*D4/B4+1</f>
        <v>0.77784399260777026</v>
      </c>
      <c r="D18" s="31">
        <f>0.0000003*E4^3-0.0002*E4^2+0.009*E4+0.8918</f>
        <v>0.99646718749999996</v>
      </c>
      <c r="E18" s="32">
        <f>((0.73-1)/0.21^2)*(3*F4/C4)^2+1</f>
        <v>0.99776453240227492</v>
      </c>
      <c r="F18" s="32">
        <f>(127.61*(G4/C4)^4-61.14*(G4/C4)^3+8.3112*(G4/C4)^2-0.3608*(G4/C4)+1)</f>
        <v>0.9971474619971068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1.0057904449098274</v>
      </c>
      <c r="C20" s="32">
        <f t="shared" ref="C20:C29" si="9">11915*(L4/J4)^5-6187.8*(L4/J4)^4+1147.3*(L4/J4)^3-90.461*(L4/J4)^2-0.1294*L4/J4+1</f>
        <v>0.79299254940322639</v>
      </c>
      <c r="D20" s="31">
        <f>0.0000003*M4^3-0.0002*M4^2+0.009*M4+0.8918</f>
        <v>0.99262312883760007</v>
      </c>
      <c r="E20" s="32">
        <f t="shared" ref="E20:E29" si="10">((0.73-1)/0.21^2)*(3*N4/K4)^2+1</f>
        <v>0.98461039321496646</v>
      </c>
      <c r="F20" s="32">
        <f t="shared" ref="F20:F29" si="11">(127.61*(O4/K4)^4-61.14*(O4/K4)^3+8.3112*(O4/K4)^2-0.3608*(O4/K4)+1)</f>
        <v>0.99867234747104094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1.0039186771946722</v>
      </c>
      <c r="C21" s="32">
        <f t="shared" si="9"/>
        <v>0.78409455733382971</v>
      </c>
      <c r="D21" s="31">
        <f t="shared" ref="D21:D29" si="12">0.0000003*M5^3-0.0002*M5^2+0.009*M5+0.8918</f>
        <v>0.99668296348910002</v>
      </c>
      <c r="E21" s="32">
        <f t="shared" si="10"/>
        <v>0.99681972769377092</v>
      </c>
      <c r="F21" s="32">
        <f t="shared" si="11"/>
        <v>0.99747826412047291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4</v>
      </c>
      <c r="AE21" s="29" cm="1">
        <f t="array" ref="AE21:AE32">FREQUENCY(U4:U11,$AB21:$AB31)</f>
        <v>4</v>
      </c>
      <c r="AF21" s="29" cm="1">
        <f t="array" ref="AF21:AF32">FREQUENCY(V4:V11,$AB21:$AB31)</f>
        <v>4</v>
      </c>
      <c r="AG21" s="29" cm="1">
        <f t="array" ref="AG21:AG32">FREQUENCY(W4:W11,$AB21:$AB31)</f>
        <v>4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1.0058221452953462</v>
      </c>
      <c r="C22" s="32">
        <f t="shared" si="9"/>
        <v>0.77082820763363391</v>
      </c>
      <c r="D22" s="31">
        <f t="shared" si="12"/>
        <v>0.99522468923750007</v>
      </c>
      <c r="E22" s="32">
        <f t="shared" si="10"/>
        <v>0.97341824777504293</v>
      </c>
      <c r="F22" s="32">
        <f t="shared" si="11"/>
        <v>0.99762587585530715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1.0054462495237586</v>
      </c>
      <c r="C23" s="32">
        <f t="shared" si="9"/>
        <v>0.76416056746725647</v>
      </c>
      <c r="D23" s="31">
        <f t="shared" si="12"/>
        <v>0.99339689508750006</v>
      </c>
      <c r="E23" s="32">
        <f t="shared" si="10"/>
        <v>0.98076109960936231</v>
      </c>
      <c r="F23" s="32">
        <f t="shared" si="11"/>
        <v>0.9986890181060547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1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1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1</v>
      </c>
      <c r="AE25" s="29">
        <v>1</v>
      </c>
      <c r="AF25" s="29">
        <v>0</v>
      </c>
      <c r="AG25" s="29">
        <v>0</v>
      </c>
      <c r="AH25" s="29">
        <v>0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2</v>
      </c>
      <c r="AD26" s="29">
        <v>1</v>
      </c>
      <c r="AE26" s="29">
        <v>0</v>
      </c>
      <c r="AF26" s="29">
        <v>0</v>
      </c>
      <c r="AG26" s="29">
        <v>0</v>
      </c>
      <c r="AH26" s="29">
        <v>2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2</v>
      </c>
      <c r="AD27" s="29">
        <v>1</v>
      </c>
      <c r="AE27" s="29">
        <v>1</v>
      </c>
      <c r="AF27" s="29">
        <v>0</v>
      </c>
      <c r="AG27" s="29">
        <v>0</v>
      </c>
      <c r="AH27" s="29">
        <v>2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0</v>
      </c>
      <c r="AD28" s="29">
        <v>1</v>
      </c>
      <c r="AE28" s="29">
        <v>0</v>
      </c>
      <c r="AF28" s="29">
        <v>0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1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0</v>
      </c>
      <c r="AF32" s="59">
        <v>3</v>
      </c>
      <c r="AG32" s="59">
        <v>4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0.47389073347419258</v>
      </c>
      <c r="C61" s="35">
        <f>B18</f>
        <v>1.0064736365155715</v>
      </c>
      <c r="D61" s="35"/>
      <c r="E61" s="35">
        <f>D4/B4</f>
        <v>8.2100814971325084E-2</v>
      </c>
      <c r="F61" s="66">
        <f>C18</f>
        <v>0.77784399260777026</v>
      </c>
      <c r="G61" s="35"/>
      <c r="H61" s="70">
        <f>E4</f>
        <v>22.5</v>
      </c>
      <c r="I61" s="35">
        <f>D18</f>
        <v>0.99646718749999996</v>
      </c>
      <c r="J61" s="35"/>
      <c r="K61" s="35">
        <f>3*F4/C4</f>
        <v>1.9108280254777069E-2</v>
      </c>
      <c r="L61" s="66">
        <f>E18</f>
        <v>0.99776453240227492</v>
      </c>
      <c r="M61" s="35"/>
      <c r="N61" s="35">
        <f>G4/C4</f>
        <v>6.4968152866242038E-2</v>
      </c>
      <c r="O61" s="67">
        <f>F18</f>
        <v>0.9971474619971068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0.49622212666625709</v>
      </c>
      <c r="C63" s="66">
        <f>B20</f>
        <v>1.0057904449098274</v>
      </c>
      <c r="D63" s="35"/>
      <c r="E63" s="35">
        <f t="shared" ref="E63:E72" si="15">L4/J4</f>
        <v>7.6724614534062277E-2</v>
      </c>
      <c r="F63" s="66">
        <f>C20</f>
        <v>0.79299254940322639</v>
      </c>
      <c r="G63" s="35"/>
      <c r="H63" s="35">
        <f>M4</f>
        <v>18.98</v>
      </c>
      <c r="I63" s="35">
        <f>D20</f>
        <v>0.99262312883760007</v>
      </c>
      <c r="J63" s="35"/>
      <c r="K63" s="35">
        <f t="shared" ref="K63:K72" si="16">3*N4/K4</f>
        <v>5.013617231988117E-2</v>
      </c>
      <c r="L63" s="66">
        <f>E20</f>
        <v>0.98461039321496646</v>
      </c>
      <c r="M63" s="35"/>
      <c r="N63" s="35">
        <f t="shared" ref="N63:N72" si="17">O4/K4</f>
        <v>9.9034414459024514E-2</v>
      </c>
      <c r="O63" s="67">
        <f>F20</f>
        <v>0.99867234747104094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0.50406102343967141</v>
      </c>
      <c r="C64" s="66">
        <f t="shared" ref="C64:C72" si="18">B21</f>
        <v>1.0039186771946722</v>
      </c>
      <c r="D64" s="35"/>
      <c r="E64" s="35">
        <f t="shared" si="15"/>
        <v>7.9861647262283439E-2</v>
      </c>
      <c r="F64" s="66">
        <f t="shared" ref="F64:F72" si="19">C21</f>
        <v>0.78409455733382971</v>
      </c>
      <c r="G64" s="35"/>
      <c r="H64" s="35">
        <f t="shared" ref="H64:H72" si="20">M5</f>
        <v>23.13</v>
      </c>
      <c r="I64" s="35">
        <f t="shared" ref="I64:I72" si="21">D21</f>
        <v>0.99668296348910002</v>
      </c>
      <c r="J64" s="35"/>
      <c r="K64" s="35">
        <f t="shared" si="16"/>
        <v>2.2791324592574439E-2</v>
      </c>
      <c r="L64" s="66">
        <f t="shared" ref="L64:L71" si="22">E21</f>
        <v>0.99681972769377092</v>
      </c>
      <c r="M64" s="35"/>
      <c r="N64" s="35">
        <f t="shared" si="17"/>
        <v>0.11763264305844871</v>
      </c>
      <c r="O64" s="67">
        <f t="shared" ref="O64:O72" si="23">F21</f>
        <v>0.99747826412047291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0.4696601941747573</v>
      </c>
      <c r="C65" s="66">
        <f t="shared" si="18"/>
        <v>1.0058221452953462</v>
      </c>
      <c r="D65" s="35"/>
      <c r="E65" s="35">
        <f t="shared" si="15"/>
        <v>8.4648058252427175E-2</v>
      </c>
      <c r="F65" s="66">
        <f t="shared" si="19"/>
        <v>0.77082820763363391</v>
      </c>
      <c r="G65" s="35"/>
      <c r="H65" s="35">
        <f t="shared" si="20"/>
        <v>20.85</v>
      </c>
      <c r="I65" s="35">
        <f t="shared" si="21"/>
        <v>0.99522468923750007</v>
      </c>
      <c r="J65" s="35"/>
      <c r="K65" s="35">
        <f t="shared" si="16"/>
        <v>6.5891472868217046E-2</v>
      </c>
      <c r="L65" s="66">
        <f t="shared" si="22"/>
        <v>0.97341824777504293</v>
      </c>
      <c r="M65" s="35"/>
      <c r="N65" s="35">
        <f t="shared" si="17"/>
        <v>0.11627906976744186</v>
      </c>
      <c r="O65" s="67">
        <f t="shared" si="23"/>
        <v>0.99762587585530715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0.46775165762507537</v>
      </c>
      <c r="C66" s="66">
        <f t="shared" si="18"/>
        <v>1.0054462495237586</v>
      </c>
      <c r="D66" s="35"/>
      <c r="E66" s="35">
        <f t="shared" si="15"/>
        <v>8.7100663050030142E-2</v>
      </c>
      <c r="F66" s="66">
        <f t="shared" si="19"/>
        <v>0.76416056746725647</v>
      </c>
      <c r="G66" s="35"/>
      <c r="H66" s="35">
        <f t="shared" si="20"/>
        <v>19.45</v>
      </c>
      <c r="I66" s="35">
        <f t="shared" si="21"/>
        <v>0.99339689508750006</v>
      </c>
      <c r="J66" s="35"/>
      <c r="K66" s="35">
        <f t="shared" si="16"/>
        <v>5.6056701030927837E-2</v>
      </c>
      <c r="L66" s="66">
        <f t="shared" si="22"/>
        <v>0.98076109960936231</v>
      </c>
      <c r="M66" s="35"/>
      <c r="N66" s="35">
        <f t="shared" si="17"/>
        <v>9.7938144329896906E-2</v>
      </c>
      <c r="O66" s="67">
        <f t="shared" si="23"/>
        <v>0.9986890181060547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5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3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4670-89C0-44DC-8DDF-2A03EFE61A0A}">
  <dimension ref="A1:AX73"/>
  <sheetViews>
    <sheetView topLeftCell="A23" zoomScale="70" zoomScaleNormal="70" workbookViewId="0">
      <selection activeCell="Q11" sqref="Q11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74">
        <v>199.75</v>
      </c>
      <c r="C4" s="74">
        <v>92.6</v>
      </c>
      <c r="D4" s="74">
        <v>11.65</v>
      </c>
      <c r="E4" s="74">
        <v>25.65</v>
      </c>
      <c r="F4" s="74">
        <v>0.4</v>
      </c>
      <c r="G4" s="74">
        <v>9.1</v>
      </c>
      <c r="H4" s="87">
        <v>-6.76</v>
      </c>
      <c r="I4" s="1"/>
      <c r="J4" s="12">
        <v>200.035</v>
      </c>
      <c r="K4" s="12">
        <v>90.53</v>
      </c>
      <c r="L4" s="12">
        <v>16.535</v>
      </c>
      <c r="M4" s="13">
        <v>17.205000000000002</v>
      </c>
      <c r="N4" s="13">
        <v>1.08</v>
      </c>
      <c r="O4" s="12">
        <v>9.8000000000000007</v>
      </c>
      <c r="P4" s="14">
        <v>-6.04</v>
      </c>
      <c r="Q4" s="5"/>
      <c r="R4" s="10">
        <f>J4/B4</f>
        <v>1.0014267834793491</v>
      </c>
      <c r="S4" s="10">
        <f t="shared" ref="S4:X4" si="0">K4/C4</f>
        <v>0.97764578833693316</v>
      </c>
      <c r="T4" s="10">
        <f t="shared" si="0"/>
        <v>1.41931330472103</v>
      </c>
      <c r="U4" s="10">
        <f t="shared" si="0"/>
        <v>0.67076023391812878</v>
      </c>
      <c r="V4" s="10">
        <f t="shared" si="0"/>
        <v>2.7</v>
      </c>
      <c r="W4" s="10">
        <f t="shared" si="0"/>
        <v>1.0769230769230771</v>
      </c>
      <c r="X4" s="10">
        <f t="shared" si="0"/>
        <v>0.89349112426035504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75"/>
      <c r="C5" s="75"/>
      <c r="D5" s="75"/>
      <c r="E5" s="75"/>
      <c r="F5" s="75"/>
      <c r="G5" s="75"/>
      <c r="H5" s="88"/>
      <c r="I5" s="1"/>
      <c r="J5" s="12">
        <v>198.435</v>
      </c>
      <c r="K5" s="12">
        <v>95.57</v>
      </c>
      <c r="L5" s="12">
        <v>15.91</v>
      </c>
      <c r="M5" s="13">
        <v>22.9</v>
      </c>
      <c r="N5" s="13">
        <v>0.36</v>
      </c>
      <c r="O5" s="12">
        <v>7.94</v>
      </c>
      <c r="P5" s="14">
        <v>-6.28</v>
      </c>
      <c r="Q5" s="5"/>
      <c r="R5" s="10">
        <f t="shared" ref="R5:X5" si="1">J5/B4</f>
        <v>0.99341677096370462</v>
      </c>
      <c r="S5" s="10">
        <f t="shared" si="1"/>
        <v>1.03207343412527</v>
      </c>
      <c r="T5" s="10">
        <f t="shared" si="1"/>
        <v>1.365665236051502</v>
      </c>
      <c r="U5" s="10">
        <f t="shared" si="1"/>
        <v>0.89278752436647169</v>
      </c>
      <c r="V5" s="10">
        <f t="shared" si="1"/>
        <v>0.89999999999999991</v>
      </c>
      <c r="W5" s="10">
        <f t="shared" si="1"/>
        <v>0.87252747252747265</v>
      </c>
      <c r="X5" s="10">
        <f t="shared" si="1"/>
        <v>0.92899408284023677</v>
      </c>
    </row>
    <row r="6" spans="1:50" ht="30" customHeight="1">
      <c r="A6" s="7"/>
      <c r="B6" s="75"/>
      <c r="C6" s="75"/>
      <c r="D6" s="75"/>
      <c r="E6" s="75"/>
      <c r="F6" s="75"/>
      <c r="G6" s="75"/>
      <c r="H6" s="88"/>
      <c r="I6" s="1"/>
      <c r="J6" s="12">
        <v>198.6</v>
      </c>
      <c r="K6" s="12">
        <v>92.3</v>
      </c>
      <c r="L6" s="12">
        <v>18.950000000000003</v>
      </c>
      <c r="M6" s="13">
        <v>16.05</v>
      </c>
      <c r="N6" s="13">
        <v>0.45</v>
      </c>
      <c r="O6" s="12">
        <v>9.9</v>
      </c>
      <c r="P6" s="14">
        <v>-5.83</v>
      </c>
      <c r="Q6" s="5"/>
      <c r="R6" s="10">
        <f t="shared" ref="R6:X6" si="2">J6/B4</f>
        <v>0.99424280350438043</v>
      </c>
      <c r="S6" s="10">
        <f t="shared" si="2"/>
        <v>0.9967602591792657</v>
      </c>
      <c r="T6" s="10">
        <f t="shared" si="2"/>
        <v>1.6266094420600861</v>
      </c>
      <c r="U6" s="10">
        <f t="shared" si="2"/>
        <v>0.6257309941520468</v>
      </c>
      <c r="V6" s="10">
        <f t="shared" si="2"/>
        <v>1.125</v>
      </c>
      <c r="W6" s="10">
        <f t="shared" si="2"/>
        <v>1.087912087912088</v>
      </c>
      <c r="X6" s="10">
        <f t="shared" si="2"/>
        <v>0.8624260355029586</v>
      </c>
    </row>
    <row r="7" spans="1:50" ht="30" customHeight="1">
      <c r="A7" s="7"/>
      <c r="B7" s="75"/>
      <c r="C7" s="75"/>
      <c r="D7" s="75"/>
      <c r="E7" s="75"/>
      <c r="F7" s="75"/>
      <c r="G7" s="75"/>
      <c r="H7" s="88"/>
      <c r="I7" s="1"/>
      <c r="J7" s="12">
        <v>198.2</v>
      </c>
      <c r="K7" s="12">
        <v>89.3</v>
      </c>
      <c r="L7" s="12">
        <v>18.100000000000001</v>
      </c>
      <c r="M7" s="13">
        <v>17.600000000000001</v>
      </c>
      <c r="N7" s="13">
        <v>0.35</v>
      </c>
      <c r="O7" s="12">
        <v>9.3000000000000007</v>
      </c>
      <c r="P7" s="14">
        <v>-5.92</v>
      </c>
      <c r="Q7" s="5"/>
      <c r="R7" s="10">
        <f t="shared" ref="R7:X7" si="3">J7/B4</f>
        <v>0.99224030037546929</v>
      </c>
      <c r="S7" s="10">
        <f t="shared" si="3"/>
        <v>0.96436285097192231</v>
      </c>
      <c r="T7" s="10">
        <f t="shared" si="3"/>
        <v>1.553648068669528</v>
      </c>
      <c r="U7" s="10">
        <f t="shared" si="3"/>
        <v>0.68615984405458097</v>
      </c>
      <c r="V7" s="10">
        <f t="shared" si="3"/>
        <v>0.87499999999999989</v>
      </c>
      <c r="W7" s="10">
        <f t="shared" si="3"/>
        <v>1.0219780219780221</v>
      </c>
      <c r="X7" s="10">
        <f t="shared" si="3"/>
        <v>0.87573964497041423</v>
      </c>
    </row>
    <row r="8" spans="1:50" ht="30" customHeight="1">
      <c r="A8" s="7"/>
      <c r="B8" s="75"/>
      <c r="C8" s="75"/>
      <c r="D8" s="75"/>
      <c r="E8" s="75"/>
      <c r="F8" s="75"/>
      <c r="G8" s="75"/>
      <c r="H8" s="88"/>
      <c r="I8" s="1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75"/>
      <c r="C9" s="75"/>
      <c r="D9" s="75"/>
      <c r="E9" s="75"/>
      <c r="F9" s="75"/>
      <c r="G9" s="75"/>
      <c r="H9" s="88"/>
      <c r="I9" s="1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75"/>
      <c r="C10" s="75"/>
      <c r="D10" s="75"/>
      <c r="E10" s="75"/>
      <c r="F10" s="75"/>
      <c r="G10" s="75"/>
      <c r="H10" s="88"/>
      <c r="I10" s="1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75"/>
      <c r="C11" s="75"/>
      <c r="D11" s="75"/>
      <c r="E11" s="75"/>
      <c r="F11" s="75"/>
      <c r="G11" s="75"/>
      <c r="H11" s="88"/>
      <c r="I11" s="1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75"/>
      <c r="C12" s="75"/>
      <c r="D12" s="75"/>
      <c r="E12" s="75"/>
      <c r="F12" s="75"/>
      <c r="G12" s="75"/>
      <c r="H12" s="88"/>
      <c r="I12" s="1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76"/>
      <c r="C13" s="76"/>
      <c r="D13" s="76"/>
      <c r="E13" s="76"/>
      <c r="F13" s="76"/>
      <c r="G13" s="76"/>
      <c r="H13" s="89"/>
      <c r="I13" s="1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1.0044464945319822</v>
      </c>
      <c r="C18" s="32">
        <f>11915*(D4/B4)^5-6187.8*(D4/B4)^4+1147.3*(D4/B4)^3-90.461*(D4/B4)^2-0.1294*D4/B4+1</f>
        <v>0.84879996065670871</v>
      </c>
      <c r="D18" s="31">
        <f>0.0000003*E4^3-0.0002*E4^2+0.009*E4+0.8918</f>
        <v>0.99612821363750004</v>
      </c>
      <c r="E18" s="32">
        <f>((0.73-1)/0.21^2)*(3*F4/C4)^2+1</f>
        <v>0.99897182818753971</v>
      </c>
      <c r="F18" s="32">
        <f>(127.61*(G4/C4)^4-61.14*(G4/C4)^3+8.3112*(G4/C4)^2-0.3608*(G4/C4)+1)</f>
        <v>0.99868453090373444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1.0006300282681739</v>
      </c>
      <c r="C20" s="32">
        <f t="shared" ref="C20:C29" si="9">11915*(L4/J4)^5-6187.8*(L4/J4)^4+1147.3*(L4/J4)^3-90.461*(L4/J4)^2-0.1294*L4/J4+1</f>
        <v>0.77629398755231926</v>
      </c>
      <c r="D20" s="31">
        <f>0.0000003*M4^3-0.0002*M4^2+0.009*M4+0.8918</f>
        <v>0.98897046106703757</v>
      </c>
      <c r="E20" s="32">
        <f t="shared" ref="E20:E29" si="10">((0.73-1)/0.21^2)*(3*N4/K4)^2+1</f>
        <v>0.99215794011597458</v>
      </c>
      <c r="F20" s="32">
        <f t="shared" ref="F20:F29" si="11">(127.61*(O4/K4)^4-61.14*(O4/K4)^3+8.3112*(O4/K4)^2-0.3608*(O4/K4)+1)</f>
        <v>0.9983020989929049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1.0070193444748585</v>
      </c>
      <c r="C21" s="32">
        <f t="shared" si="9"/>
        <v>0.78320824106647313</v>
      </c>
      <c r="D21" s="31">
        <f t="shared" ref="D21:D29" si="12">0.0000003*M5^3-0.0002*M5^2+0.009*M5+0.8918</f>
        <v>0.99662069669999998</v>
      </c>
      <c r="E21" s="32">
        <f t="shared" si="10"/>
        <v>0.99921813906658286</v>
      </c>
      <c r="F21" s="32">
        <f t="shared" si="11"/>
        <v>0.99841033859081396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4</v>
      </c>
      <c r="AE21" s="29" cm="1">
        <f t="array" ref="AE21:AE32">FREQUENCY(U4:U11,$AB21:$AB31)</f>
        <v>7</v>
      </c>
      <c r="AF21" s="29" cm="1">
        <f t="array" ref="AF21:AF32">FREQUENCY(V4:V11,$AB21:$AB31)</f>
        <v>4</v>
      </c>
      <c r="AG21" s="29" cm="1">
        <f t="array" ref="AG21:AG32">FREQUENCY(W4:W11,$AB21:$AB31)</f>
        <v>4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1.0047524953441578</v>
      </c>
      <c r="C22" s="32">
        <f t="shared" si="9"/>
        <v>0.74206325242459648</v>
      </c>
      <c r="D22" s="31">
        <f t="shared" si="12"/>
        <v>0.98596985603750009</v>
      </c>
      <c r="E22" s="32">
        <f t="shared" si="10"/>
        <v>0.99869024727819966</v>
      </c>
      <c r="F22" s="32">
        <f t="shared" si="11"/>
        <v>0.99836237140683337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0.99974507607603258</v>
      </c>
      <c r="C23" s="32">
        <f t="shared" si="9"/>
        <v>0.75285948062924246</v>
      </c>
      <c r="D23" s="31">
        <f t="shared" si="12"/>
        <v>0.98988353280000008</v>
      </c>
      <c r="E23" s="32">
        <f t="shared" si="10"/>
        <v>0.99915355088538582</v>
      </c>
      <c r="F23" s="32">
        <f t="shared" si="11"/>
        <v>0.99851908173395454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1</v>
      </c>
      <c r="AF24" s="29">
        <v>2</v>
      </c>
      <c r="AG24" s="29">
        <v>1</v>
      </c>
      <c r="AH24" s="29">
        <v>3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1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3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1</v>
      </c>
      <c r="AD27" s="29">
        <v>0</v>
      </c>
      <c r="AE27" s="29">
        <v>0</v>
      </c>
      <c r="AF27" s="29">
        <v>0</v>
      </c>
      <c r="AG27" s="29">
        <v>1</v>
      </c>
      <c r="AH27" s="29">
        <v>0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0</v>
      </c>
      <c r="AD28" s="29">
        <v>0</v>
      </c>
      <c r="AE28" s="29">
        <v>0</v>
      </c>
      <c r="AF28" s="29">
        <v>0</v>
      </c>
      <c r="AG28" s="29">
        <v>2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1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4</v>
      </c>
      <c r="AE32" s="59">
        <v>0</v>
      </c>
      <c r="AF32" s="59">
        <v>1</v>
      </c>
      <c r="AG32" s="59">
        <v>0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0.46357947434292862</v>
      </c>
      <c r="C61" s="35">
        <f>B18</f>
        <v>1.0044464945319822</v>
      </c>
      <c r="D61" s="35"/>
      <c r="E61" s="35">
        <f>D4/B4</f>
        <v>5.8322903629536925E-2</v>
      </c>
      <c r="F61" s="66">
        <f>C18</f>
        <v>0.84879996065670871</v>
      </c>
      <c r="G61" s="35"/>
      <c r="H61" s="70">
        <f>E4</f>
        <v>25.65</v>
      </c>
      <c r="I61" s="35">
        <f>D18</f>
        <v>0.99612821363750004</v>
      </c>
      <c r="J61" s="35"/>
      <c r="K61" s="35">
        <f>3*F4/C4</f>
        <v>1.2958963282937368E-2</v>
      </c>
      <c r="L61" s="66">
        <f>E18</f>
        <v>0.99897182818753971</v>
      </c>
      <c r="M61" s="35"/>
      <c r="N61" s="35">
        <f>G4/C4</f>
        <v>9.827213822894168E-2</v>
      </c>
      <c r="O61" s="67">
        <f>F18</f>
        <v>0.99868453090373444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0.45257080010998074</v>
      </c>
      <c r="C63" s="66">
        <f>B20</f>
        <v>1.0006300282681739</v>
      </c>
      <c r="D63" s="35"/>
      <c r="E63" s="35">
        <f t="shared" ref="E63:E72" si="15">L4/J4</f>
        <v>8.2660534406478872E-2</v>
      </c>
      <c r="F63" s="66">
        <f>C20</f>
        <v>0.77629398755231926</v>
      </c>
      <c r="G63" s="35"/>
      <c r="H63" s="35">
        <f>M4</f>
        <v>17.205000000000002</v>
      </c>
      <c r="I63" s="35">
        <f>D20</f>
        <v>0.98897046106703757</v>
      </c>
      <c r="J63" s="35"/>
      <c r="K63" s="35">
        <f t="shared" ref="K63:K72" si="16">3*N4/K4</f>
        <v>3.5789241135535187E-2</v>
      </c>
      <c r="L63" s="66">
        <f>E20</f>
        <v>0.99215794011597458</v>
      </c>
      <c r="M63" s="35"/>
      <c r="N63" s="35">
        <f t="shared" ref="N63:N72" si="17">O4/K4</f>
        <v>0.10825140837291507</v>
      </c>
      <c r="O63" s="67">
        <f>F20</f>
        <v>0.9983020989929049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0.4816186660619346</v>
      </c>
      <c r="C64" s="66">
        <f t="shared" ref="C64:C72" si="18">B21</f>
        <v>1.0070193444748585</v>
      </c>
      <c r="D64" s="35"/>
      <c r="E64" s="35">
        <f t="shared" si="15"/>
        <v>8.0177388061581881E-2</v>
      </c>
      <c r="F64" s="66">
        <f t="shared" ref="F64:F72" si="19">C21</f>
        <v>0.78320824106647313</v>
      </c>
      <c r="G64" s="35"/>
      <c r="H64" s="35">
        <f t="shared" ref="H64:H72" si="20">M5</f>
        <v>22.9</v>
      </c>
      <c r="I64" s="35">
        <f t="shared" ref="I64:I72" si="21">D21</f>
        <v>0.99662069669999998</v>
      </c>
      <c r="J64" s="35"/>
      <c r="K64" s="35">
        <f t="shared" si="16"/>
        <v>1.1300617348540338E-2</v>
      </c>
      <c r="L64" s="66">
        <f t="shared" ref="L64:L71" si="22">E21</f>
        <v>0.99921813906658286</v>
      </c>
      <c r="M64" s="35"/>
      <c r="N64" s="35">
        <f t="shared" si="17"/>
        <v>8.3080464580935445E-2</v>
      </c>
      <c r="O64" s="67">
        <f t="shared" ref="O64:O72" si="23">F21</f>
        <v>0.99841033859081396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0.46475327291037261</v>
      </c>
      <c r="C65" s="66">
        <f t="shared" si="18"/>
        <v>1.0047524953441578</v>
      </c>
      <c r="D65" s="35"/>
      <c r="E65" s="35">
        <f t="shared" si="15"/>
        <v>9.5417925478348459E-2</v>
      </c>
      <c r="F65" s="66">
        <f t="shared" si="19"/>
        <v>0.74206325242459648</v>
      </c>
      <c r="G65" s="35"/>
      <c r="H65" s="35">
        <f t="shared" si="20"/>
        <v>16.05</v>
      </c>
      <c r="I65" s="35">
        <f t="shared" si="21"/>
        <v>0.98596985603750009</v>
      </c>
      <c r="J65" s="35"/>
      <c r="K65" s="35">
        <f t="shared" si="16"/>
        <v>1.4626218851570966E-2</v>
      </c>
      <c r="L65" s="66">
        <f t="shared" si="22"/>
        <v>0.99869024727819966</v>
      </c>
      <c r="M65" s="35"/>
      <c r="N65" s="35">
        <f t="shared" si="17"/>
        <v>0.10725893824485375</v>
      </c>
      <c r="O65" s="67">
        <f t="shared" si="23"/>
        <v>0.99836237140683337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0.45055499495459134</v>
      </c>
      <c r="C66" s="66">
        <f t="shared" si="18"/>
        <v>0.99974507607603258</v>
      </c>
      <c r="D66" s="35"/>
      <c r="E66" s="35">
        <f t="shared" si="15"/>
        <v>9.1321897073662978E-2</v>
      </c>
      <c r="F66" s="66">
        <f t="shared" si="19"/>
        <v>0.75285948062924246</v>
      </c>
      <c r="G66" s="35"/>
      <c r="H66" s="35">
        <f t="shared" si="20"/>
        <v>17.600000000000001</v>
      </c>
      <c r="I66" s="35">
        <f t="shared" si="21"/>
        <v>0.98988353280000008</v>
      </c>
      <c r="J66" s="35"/>
      <c r="K66" s="35">
        <f t="shared" si="16"/>
        <v>1.1758118701007837E-2</v>
      </c>
      <c r="L66" s="66">
        <f t="shared" si="22"/>
        <v>0.99915355088538582</v>
      </c>
      <c r="M66" s="35"/>
      <c r="N66" s="35">
        <f t="shared" si="17"/>
        <v>0.10414333706606944</v>
      </c>
      <c r="O66" s="67">
        <f t="shared" si="23"/>
        <v>0.99851908173395454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5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2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AE6B-52C1-47C1-9944-4E0819662FFB}">
  <dimension ref="A1:AX73"/>
  <sheetViews>
    <sheetView topLeftCell="B11" zoomScale="85" zoomScaleNormal="85" workbookViewId="0">
      <selection activeCell="I11" sqref="I11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74">
        <v>240.8</v>
      </c>
      <c r="C4" s="74">
        <v>127.6</v>
      </c>
      <c r="D4" s="74">
        <v>13.55</v>
      </c>
      <c r="E4" s="74">
        <v>24.8</v>
      </c>
      <c r="F4" s="74">
        <v>0.53</v>
      </c>
      <c r="G4" s="74">
        <v>10.199999999999999</v>
      </c>
      <c r="H4" s="87">
        <v>-6.82</v>
      </c>
      <c r="I4" s="1"/>
      <c r="J4" s="12">
        <v>240.25</v>
      </c>
      <c r="K4" s="12">
        <v>134.9</v>
      </c>
      <c r="L4" s="12">
        <v>12.6</v>
      </c>
      <c r="M4" s="13">
        <v>22.05</v>
      </c>
      <c r="N4" s="13">
        <v>0.55000000000000004</v>
      </c>
      <c r="O4" s="12">
        <v>7.8</v>
      </c>
      <c r="P4" s="14">
        <v>-6.73</v>
      </c>
      <c r="Q4" s="5"/>
      <c r="R4" s="10">
        <f>J4/B4</f>
        <v>0.99771594684385378</v>
      </c>
      <c r="S4" s="10">
        <f t="shared" ref="S4:X4" si="0">K4/C4</f>
        <v>1.0572100313479624</v>
      </c>
      <c r="T4" s="10">
        <f t="shared" si="0"/>
        <v>0.92988929889298888</v>
      </c>
      <c r="U4" s="10">
        <f t="shared" si="0"/>
        <v>0.88911290322580649</v>
      </c>
      <c r="V4" s="10">
        <f t="shared" si="0"/>
        <v>1.0377358490566038</v>
      </c>
      <c r="W4" s="10">
        <f t="shared" si="0"/>
        <v>0.76470588235294124</v>
      </c>
      <c r="X4" s="10">
        <f t="shared" si="0"/>
        <v>0.98680351906158359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75"/>
      <c r="C5" s="75"/>
      <c r="D5" s="75"/>
      <c r="E5" s="75"/>
      <c r="F5" s="75"/>
      <c r="G5" s="75"/>
      <c r="H5" s="88"/>
      <c r="I5" s="1"/>
      <c r="J5" s="12">
        <v>241.07999999999998</v>
      </c>
      <c r="K5" s="12">
        <v>141.84</v>
      </c>
      <c r="L5" s="12">
        <v>13.005000000000001</v>
      </c>
      <c r="M5" s="13">
        <v>24.15</v>
      </c>
      <c r="N5" s="13">
        <v>0.84499999999999997</v>
      </c>
      <c r="O5" s="12">
        <v>7.35</v>
      </c>
      <c r="P5" s="14">
        <v>-6.47</v>
      </c>
      <c r="Q5" s="5"/>
      <c r="R5" s="10">
        <f t="shared" ref="R5:X5" si="1">J5/B4</f>
        <v>1.0011627906976743</v>
      </c>
      <c r="S5" s="10">
        <f t="shared" si="1"/>
        <v>1.1115987460815049</v>
      </c>
      <c r="T5" s="10">
        <f t="shared" si="1"/>
        <v>0.95977859778597785</v>
      </c>
      <c r="U5" s="10">
        <f t="shared" si="1"/>
        <v>0.97379032258064513</v>
      </c>
      <c r="V5" s="10">
        <f t="shared" si="1"/>
        <v>1.5943396226415094</v>
      </c>
      <c r="W5" s="10">
        <f t="shared" si="1"/>
        <v>0.72058823529411764</v>
      </c>
      <c r="X5" s="10">
        <f t="shared" si="1"/>
        <v>0.94868035190615829</v>
      </c>
    </row>
    <row r="6" spans="1:50" ht="30" customHeight="1">
      <c r="A6" s="7"/>
      <c r="B6" s="75"/>
      <c r="C6" s="75"/>
      <c r="D6" s="75"/>
      <c r="E6" s="75"/>
      <c r="F6" s="75"/>
      <c r="G6" s="75"/>
      <c r="H6" s="88"/>
      <c r="I6" s="1"/>
      <c r="J6" s="12">
        <v>239.64999999999998</v>
      </c>
      <c r="K6" s="12">
        <v>131.69999999999999</v>
      </c>
      <c r="L6" s="12">
        <v>14.95</v>
      </c>
      <c r="M6" s="13">
        <v>35.049999999999997</v>
      </c>
      <c r="N6" s="13">
        <v>1.25</v>
      </c>
      <c r="O6" s="12">
        <v>7.3</v>
      </c>
      <c r="P6" s="14">
        <v>-6.43</v>
      </c>
      <c r="Q6" s="5"/>
      <c r="R6" s="10">
        <f t="shared" ref="R6:X6" si="2">J6/B4</f>
        <v>0.99522425249169422</v>
      </c>
      <c r="S6" s="10">
        <f t="shared" si="2"/>
        <v>1.0321316614420062</v>
      </c>
      <c r="T6" s="10">
        <f t="shared" si="2"/>
        <v>1.103321033210332</v>
      </c>
      <c r="U6" s="10">
        <f t="shared" si="2"/>
        <v>1.413306451612903</v>
      </c>
      <c r="V6" s="10">
        <f t="shared" si="2"/>
        <v>2.3584905660377355</v>
      </c>
      <c r="W6" s="10">
        <f t="shared" si="2"/>
        <v>0.71568627450980393</v>
      </c>
      <c r="X6" s="10">
        <f t="shared" si="2"/>
        <v>0.94281524926686211</v>
      </c>
    </row>
    <row r="7" spans="1:50" ht="30" customHeight="1">
      <c r="A7" s="7"/>
      <c r="B7" s="75"/>
      <c r="C7" s="75"/>
      <c r="D7" s="75"/>
      <c r="E7" s="75"/>
      <c r="F7" s="75"/>
      <c r="G7" s="75"/>
      <c r="H7" s="88"/>
      <c r="I7" s="1"/>
      <c r="J7" s="12">
        <v>238.39999999999998</v>
      </c>
      <c r="K7" s="12">
        <v>129.19999999999999</v>
      </c>
      <c r="L7" s="12">
        <v>11.4</v>
      </c>
      <c r="M7" s="13">
        <v>23.5</v>
      </c>
      <c r="N7" s="13">
        <v>1.1499999999999999</v>
      </c>
      <c r="O7" s="12">
        <v>5</v>
      </c>
      <c r="P7" s="14">
        <v>-6.91</v>
      </c>
      <c r="Q7" s="5"/>
      <c r="R7" s="10">
        <f t="shared" ref="R7:X7" si="3">J7/B4</f>
        <v>0.99003322259136195</v>
      </c>
      <c r="S7" s="10">
        <f t="shared" si="3"/>
        <v>1.0125391849529781</v>
      </c>
      <c r="T7" s="10">
        <f t="shared" si="3"/>
        <v>0.84132841328413277</v>
      </c>
      <c r="U7" s="10">
        <f t="shared" si="3"/>
        <v>0.94758064516129026</v>
      </c>
      <c r="V7" s="10">
        <f t="shared" si="3"/>
        <v>2.1698113207547167</v>
      </c>
      <c r="W7" s="10">
        <f t="shared" si="3"/>
        <v>0.49019607843137258</v>
      </c>
      <c r="X7" s="10">
        <f t="shared" si="3"/>
        <v>1.0131964809384164</v>
      </c>
    </row>
    <row r="8" spans="1:50" ht="30" customHeight="1">
      <c r="A8" s="7"/>
      <c r="B8" s="75"/>
      <c r="C8" s="75"/>
      <c r="D8" s="75"/>
      <c r="E8" s="75"/>
      <c r="F8" s="75"/>
      <c r="G8" s="75"/>
      <c r="H8" s="88"/>
      <c r="I8" s="1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75"/>
      <c r="C9" s="75"/>
      <c r="D9" s="75"/>
      <c r="E9" s="75"/>
      <c r="F9" s="75"/>
      <c r="G9" s="75"/>
      <c r="H9" s="88"/>
      <c r="I9" s="1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75"/>
      <c r="C10" s="75"/>
      <c r="D10" s="75"/>
      <c r="E10" s="75"/>
      <c r="F10" s="75"/>
      <c r="G10" s="75"/>
      <c r="H10" s="88"/>
      <c r="I10" s="1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75"/>
      <c r="C11" s="75"/>
      <c r="D11" s="75"/>
      <c r="E11" s="75"/>
      <c r="F11" s="75"/>
      <c r="G11" s="75"/>
      <c r="H11" s="88"/>
      <c r="I11" s="1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75"/>
      <c r="C12" s="75"/>
      <c r="D12" s="75"/>
      <c r="E12" s="75"/>
      <c r="F12" s="75"/>
      <c r="G12" s="75"/>
      <c r="H12" s="88"/>
      <c r="I12" s="1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76"/>
      <c r="C13" s="76"/>
      <c r="D13" s="76"/>
      <c r="E13" s="76"/>
      <c r="F13" s="76"/>
      <c r="G13" s="76"/>
      <c r="H13" s="89"/>
      <c r="I13" s="1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0.99179169874122441</v>
      </c>
      <c r="C18" s="32">
        <f>11915*(D4/B4)^5-6187.8*(D4/B4)^4+1147.3*(D4/B4)^3-90.461*(D4/B4)^2-0.1294*D4/B4+1</f>
        <v>0.85538667513625399</v>
      </c>
      <c r="D18" s="31">
        <f>0.0000003*E4^3-0.0002*E4^2+0.009*E4+0.8918</f>
        <v>0.99656789759999997</v>
      </c>
      <c r="E18" s="32">
        <f>((0.73-1)/0.21^2)*(3*F4/C4)^2+1</f>
        <v>0.99904935564304431</v>
      </c>
      <c r="F18" s="32">
        <f>(127.61*(G4/C4)^4-61.14*(G4/C4)^3+8.3112*(G4/C4)^2-0.3608*(G4/C4)+1)</f>
        <v>0.99824736071770337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0.96458014812195414</v>
      </c>
      <c r="C20" s="32">
        <f t="shared" ref="C20:C29" si="9">11915*(L4/J4)^5-6187.8*(L4/J4)^4+1147.3*(L4/J4)^3-90.461*(L4/J4)^2-0.1294*L4/J4+1</f>
        <v>0.86781389440229417</v>
      </c>
      <c r="D20" s="31">
        <f>0.0000003*M4^3-0.0002*M4^2+0.009*M4+0.8918</f>
        <v>0.99622572953749999</v>
      </c>
      <c r="E20" s="32">
        <f t="shared" ref="E20:E29" si="10">((0.73-1)/0.21^2)*(3*N4/K4)^2+1</f>
        <v>0.99908405549030144</v>
      </c>
      <c r="F20" s="32">
        <f t="shared" ref="F20:F29" si="11">(127.61*(O4/K4)^4-61.14*(O4/K4)^3+8.3112*(O4/K4)^2-0.3608*(O4/K4)+1)</f>
        <v>0.99653203143752878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0.9307227465154454</v>
      </c>
      <c r="C21" s="32">
        <f t="shared" si="9"/>
        <v>0.86292208870708886</v>
      </c>
      <c r="D21" s="31">
        <f t="shared" ref="D21:D29" si="12">0.0000003*M5^3-0.0002*M5^2+0.009*M5+0.8918</f>
        <v>0.99673094701249998</v>
      </c>
      <c r="E21" s="32">
        <f t="shared" si="10"/>
        <v>0.99804438366214587</v>
      </c>
      <c r="F21" s="32">
        <f t="shared" si="11"/>
        <v>0.996033805163001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4</v>
      </c>
      <c r="AE21" s="29" cm="1">
        <f t="array" ref="AE21:AE32">FREQUENCY(U4:U11,$AB21:$AB31)</f>
        <v>4</v>
      </c>
      <c r="AF21" s="29" cm="1">
        <f t="array" ref="AF21:AF32">FREQUENCY(V4:V11,$AB21:$AB31)</f>
        <v>4</v>
      </c>
      <c r="AG21" s="29" cm="1">
        <f t="array" ref="AG21:AG32">FREQUENCY(W4:W11,$AB21:$AB31)</f>
        <v>7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0.97647017484924981</v>
      </c>
      <c r="C22" s="32">
        <f t="shared" si="9"/>
        <v>0.83596341600939805</v>
      </c>
      <c r="D22" s="31">
        <f t="shared" si="12"/>
        <v>0.97446720378749996</v>
      </c>
      <c r="E22" s="32">
        <f t="shared" si="10"/>
        <v>0.99503617844935832</v>
      </c>
      <c r="F22" s="32">
        <f t="shared" si="11"/>
        <v>0.99632884703469993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1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0.9830242932794192</v>
      </c>
      <c r="C23" s="32">
        <f t="shared" si="9"/>
        <v>0.88303631918254222</v>
      </c>
      <c r="D23" s="31">
        <f t="shared" si="12"/>
        <v>0.99674336250000006</v>
      </c>
      <c r="E23" s="32">
        <f t="shared" si="10"/>
        <v>0.99563445632448844</v>
      </c>
      <c r="F23" s="32">
        <f t="shared" si="11"/>
        <v>0.99522715713602783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1</v>
      </c>
      <c r="AE23" s="29">
        <v>0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0</v>
      </c>
      <c r="AE24" s="29">
        <v>1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1</v>
      </c>
      <c r="AE25" s="29">
        <v>1</v>
      </c>
      <c r="AF25" s="29">
        <v>0</v>
      </c>
      <c r="AG25" s="29">
        <v>0</v>
      </c>
      <c r="AH25" s="29">
        <v>2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0</v>
      </c>
      <c r="AD26" s="29">
        <v>1</v>
      </c>
      <c r="AE26" s="29">
        <v>1</v>
      </c>
      <c r="AF26" s="29">
        <v>0</v>
      </c>
      <c r="AG26" s="29">
        <v>0</v>
      </c>
      <c r="AH26" s="29">
        <v>1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2</v>
      </c>
      <c r="AD27" s="29">
        <v>0</v>
      </c>
      <c r="AE27" s="29">
        <v>0</v>
      </c>
      <c r="AF27" s="29">
        <v>1</v>
      </c>
      <c r="AG27" s="29">
        <v>0</v>
      </c>
      <c r="AH27" s="29">
        <v>1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1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1</v>
      </c>
      <c r="AD29" s="29">
        <v>1</v>
      </c>
      <c r="AE29" s="29">
        <v>0</v>
      </c>
      <c r="AF29" s="29">
        <v>0</v>
      </c>
      <c r="AG29" s="29">
        <v>0</v>
      </c>
      <c r="AH29" s="29">
        <v>0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1</v>
      </c>
      <c r="AF32" s="59">
        <v>3</v>
      </c>
      <c r="AG32" s="59">
        <v>0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0.5299003322259136</v>
      </c>
      <c r="C61" s="35">
        <f>B18</f>
        <v>0.99179169874122441</v>
      </c>
      <c r="D61" s="35"/>
      <c r="E61" s="35">
        <f>D4/B4</f>
        <v>5.627076411960133E-2</v>
      </c>
      <c r="F61" s="66">
        <f>C18</f>
        <v>0.85538667513625399</v>
      </c>
      <c r="G61" s="35"/>
      <c r="H61" s="70">
        <f>E4</f>
        <v>24.8</v>
      </c>
      <c r="I61" s="35">
        <f>D18</f>
        <v>0.99656789759999997</v>
      </c>
      <c r="J61" s="35"/>
      <c r="K61" s="35">
        <f>3*F4/C4</f>
        <v>1.2460815047021945E-2</v>
      </c>
      <c r="L61" s="66">
        <f>E18</f>
        <v>0.99904935564304431</v>
      </c>
      <c r="M61" s="35"/>
      <c r="N61" s="35">
        <f>G4/C4</f>
        <v>7.9937304075235111E-2</v>
      </c>
      <c r="O61" s="67">
        <f>F18</f>
        <v>0.99824736071770337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0.56149843912591058</v>
      </c>
      <c r="C63" s="66">
        <f>B20</f>
        <v>0.96458014812195414</v>
      </c>
      <c r="D63" s="35"/>
      <c r="E63" s="35">
        <f t="shared" ref="E63:E72" si="15">L4/J4</f>
        <v>5.2445369406867844E-2</v>
      </c>
      <c r="F63" s="66">
        <f>C20</f>
        <v>0.86781389440229417</v>
      </c>
      <c r="G63" s="35"/>
      <c r="H63" s="35">
        <f>M4</f>
        <v>22.05</v>
      </c>
      <c r="I63" s="35">
        <f>D20</f>
        <v>0.99622572953749999</v>
      </c>
      <c r="J63" s="35"/>
      <c r="K63" s="35">
        <f t="shared" ref="K63:K72" si="16">3*N4/K4</f>
        <v>1.2231282431430689E-2</v>
      </c>
      <c r="L63" s="66">
        <f>E20</f>
        <v>0.99908405549030144</v>
      </c>
      <c r="M63" s="35"/>
      <c r="N63" s="35">
        <f t="shared" ref="N63:N72" si="17">O4/K4</f>
        <v>5.7820607857672346E-2</v>
      </c>
      <c r="O63" s="67">
        <f>F20</f>
        <v>0.99653203143752878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0.58835241413638628</v>
      </c>
      <c r="C64" s="66">
        <f t="shared" ref="C64:C72" si="18">B21</f>
        <v>0.9307227465154454</v>
      </c>
      <c r="D64" s="35"/>
      <c r="E64" s="35">
        <f t="shared" si="15"/>
        <v>5.3944748631159785E-2</v>
      </c>
      <c r="F64" s="66">
        <f t="shared" ref="F64:F72" si="19">C21</f>
        <v>0.86292208870708886</v>
      </c>
      <c r="G64" s="35"/>
      <c r="H64" s="35">
        <f t="shared" ref="H64:H72" si="20">M5</f>
        <v>24.15</v>
      </c>
      <c r="I64" s="35">
        <f t="shared" ref="I64:I72" si="21">D21</f>
        <v>0.99673094701249998</v>
      </c>
      <c r="J64" s="35"/>
      <c r="K64" s="35">
        <f t="shared" si="16"/>
        <v>1.7872250423011844E-2</v>
      </c>
      <c r="L64" s="66">
        <f t="shared" ref="L64:L71" si="22">E21</f>
        <v>0.99804438366214587</v>
      </c>
      <c r="M64" s="35"/>
      <c r="N64" s="35">
        <f t="shared" si="17"/>
        <v>5.1818950930626051E-2</v>
      </c>
      <c r="O64" s="67">
        <f t="shared" ref="O64:O72" si="23">F21</f>
        <v>0.996033805163001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0.54955142916753597</v>
      </c>
      <c r="C65" s="66">
        <f t="shared" si="18"/>
        <v>0.97647017484924981</v>
      </c>
      <c r="D65" s="35"/>
      <c r="E65" s="35">
        <f t="shared" si="15"/>
        <v>6.2382641351971628E-2</v>
      </c>
      <c r="F65" s="66">
        <f t="shared" si="19"/>
        <v>0.83596341600939805</v>
      </c>
      <c r="G65" s="35"/>
      <c r="H65" s="35">
        <f t="shared" si="20"/>
        <v>35.049999999999997</v>
      </c>
      <c r="I65" s="35">
        <f t="shared" si="21"/>
        <v>0.97446720378749996</v>
      </c>
      <c r="J65" s="35"/>
      <c r="K65" s="35">
        <f t="shared" si="16"/>
        <v>2.8473804100227793E-2</v>
      </c>
      <c r="L65" s="66">
        <f t="shared" si="22"/>
        <v>0.99503617844935832</v>
      </c>
      <c r="M65" s="35"/>
      <c r="N65" s="35">
        <f t="shared" si="17"/>
        <v>5.5429005315110101E-2</v>
      </c>
      <c r="O65" s="67">
        <f t="shared" si="23"/>
        <v>0.99632884703469993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0.54194630872483218</v>
      </c>
      <c r="C66" s="66">
        <f t="shared" si="18"/>
        <v>0.9830242932794192</v>
      </c>
      <c r="D66" s="35"/>
      <c r="E66" s="35">
        <f t="shared" si="15"/>
        <v>4.7818791946308732E-2</v>
      </c>
      <c r="F66" s="66">
        <f t="shared" si="19"/>
        <v>0.88303631918254222</v>
      </c>
      <c r="G66" s="35"/>
      <c r="H66" s="35">
        <f t="shared" si="20"/>
        <v>23.5</v>
      </c>
      <c r="I66" s="35">
        <f t="shared" si="21"/>
        <v>0.99674336250000006</v>
      </c>
      <c r="J66" s="35"/>
      <c r="K66" s="35">
        <f t="shared" si="16"/>
        <v>2.6702786377708978E-2</v>
      </c>
      <c r="L66" s="66">
        <f t="shared" si="22"/>
        <v>0.99563445632448844</v>
      </c>
      <c r="M66" s="35"/>
      <c r="N66" s="35">
        <f t="shared" si="17"/>
        <v>3.8699690402476783E-2</v>
      </c>
      <c r="O66" s="67">
        <f t="shared" si="23"/>
        <v>0.99522715713602783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5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1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D90E-58D4-4DDC-8443-D65F9DB2964F}">
  <dimension ref="A1:AX73"/>
  <sheetViews>
    <sheetView topLeftCell="A10" zoomScale="70" zoomScaleNormal="70" workbookViewId="0">
      <selection activeCell="S64" sqref="S64"/>
    </sheetView>
  </sheetViews>
  <sheetFormatPr defaultRowHeight="18.75"/>
  <cols>
    <col min="1" max="1" width="14" customWidth="1"/>
    <col min="3" max="3" width="9.375" bestFit="1" customWidth="1"/>
    <col min="6" max="6" width="9.375" bestFit="1" customWidth="1"/>
    <col min="10" max="10" width="9" customWidth="1"/>
    <col min="12" max="12" width="9.5" bestFit="1" customWidth="1"/>
    <col min="19" max="19" width="9" customWidth="1"/>
  </cols>
  <sheetData>
    <row r="1" spans="1:50" ht="33.75" customHeight="1"/>
    <row r="2" spans="1:50" ht="27" customHeight="1">
      <c r="B2" s="85" t="s">
        <v>53</v>
      </c>
      <c r="C2" s="71"/>
      <c r="D2" s="71"/>
      <c r="E2" s="71"/>
      <c r="F2" s="71"/>
      <c r="G2" s="71"/>
      <c r="H2" s="71"/>
      <c r="J2" s="72" t="s">
        <v>34</v>
      </c>
      <c r="K2" s="72"/>
      <c r="L2" s="72"/>
      <c r="M2" s="72"/>
      <c r="N2" s="72"/>
      <c r="O2" s="72"/>
      <c r="P2" s="72"/>
      <c r="R2" s="73" t="s">
        <v>35</v>
      </c>
      <c r="S2" s="73"/>
      <c r="T2" s="73"/>
      <c r="U2" s="73"/>
      <c r="V2" s="73"/>
      <c r="W2" s="73"/>
      <c r="X2" s="73"/>
      <c r="Y2" s="2"/>
    </row>
    <row r="3" spans="1:50" ht="18.75" customHeight="1">
      <c r="B3" s="20" t="s">
        <v>36</v>
      </c>
      <c r="C3" s="20" t="s">
        <v>37</v>
      </c>
      <c r="D3" s="20" t="s">
        <v>38</v>
      </c>
      <c r="E3" s="20" t="s">
        <v>39</v>
      </c>
      <c r="F3" s="20" t="s">
        <v>41</v>
      </c>
      <c r="G3" s="20" t="s">
        <v>40</v>
      </c>
      <c r="H3" s="20" t="s">
        <v>42</v>
      </c>
      <c r="J3" s="21" t="s">
        <v>36</v>
      </c>
      <c r="K3" s="21" t="s">
        <v>37</v>
      </c>
      <c r="L3" s="21" t="s">
        <v>38</v>
      </c>
      <c r="M3" s="21" t="s">
        <v>39</v>
      </c>
      <c r="N3" s="21" t="s">
        <v>41</v>
      </c>
      <c r="O3" s="21" t="s">
        <v>40</v>
      </c>
      <c r="P3" s="21" t="s">
        <v>42</v>
      </c>
      <c r="Q3" s="2"/>
      <c r="R3" s="22" t="s">
        <v>36</v>
      </c>
      <c r="S3" s="22" t="s">
        <v>37</v>
      </c>
      <c r="T3" s="22" t="s">
        <v>38</v>
      </c>
      <c r="U3" s="22" t="s">
        <v>39</v>
      </c>
      <c r="V3" s="22" t="s">
        <v>41</v>
      </c>
      <c r="W3" s="22" t="s">
        <v>40</v>
      </c>
      <c r="X3" s="22" t="s">
        <v>42</v>
      </c>
    </row>
    <row r="4" spans="1:50" ht="30" customHeight="1">
      <c r="A4" s="7"/>
      <c r="B4" s="74">
        <v>279.55</v>
      </c>
      <c r="C4" s="74">
        <v>109.2</v>
      </c>
      <c r="D4" s="74">
        <v>12.6</v>
      </c>
      <c r="E4" s="74">
        <v>25.75</v>
      </c>
      <c r="F4" s="74">
        <v>0.67</v>
      </c>
      <c r="G4" s="74">
        <v>10.5</v>
      </c>
      <c r="H4" s="87">
        <v>-6.64</v>
      </c>
      <c r="I4" s="1"/>
      <c r="J4" s="12">
        <v>278.89999999999998</v>
      </c>
      <c r="K4" s="12">
        <v>125.6</v>
      </c>
      <c r="L4" s="12">
        <v>9.1999999999999993</v>
      </c>
      <c r="M4" s="13">
        <v>27.1</v>
      </c>
      <c r="N4" s="13">
        <v>0.8</v>
      </c>
      <c r="O4" s="12">
        <v>14.4</v>
      </c>
      <c r="P4" s="14">
        <v>-7.37</v>
      </c>
      <c r="Q4" s="5"/>
      <c r="R4" s="10">
        <f>J4/B4</f>
        <v>0.99767483455553552</v>
      </c>
      <c r="S4" s="10">
        <f t="shared" ref="S4:X4" si="0">K4/C4</f>
        <v>1.1501831501831501</v>
      </c>
      <c r="T4" s="10">
        <f t="shared" si="0"/>
        <v>0.73015873015873012</v>
      </c>
      <c r="U4" s="10">
        <f t="shared" si="0"/>
        <v>1.0524271844660196</v>
      </c>
      <c r="V4" s="10">
        <f t="shared" si="0"/>
        <v>1.1940298507462686</v>
      </c>
      <c r="W4" s="10">
        <f t="shared" si="0"/>
        <v>1.3714285714285714</v>
      </c>
      <c r="X4" s="10">
        <f t="shared" si="0"/>
        <v>1.1099397590361446</v>
      </c>
      <c r="AC4" s="77" t="s">
        <v>67</v>
      </c>
      <c r="AD4" s="77"/>
      <c r="AE4" s="77"/>
      <c r="AF4" s="77"/>
      <c r="AK4" s="77" t="s">
        <v>68</v>
      </c>
      <c r="AL4" s="77"/>
      <c r="AM4" s="77"/>
      <c r="AN4" s="77"/>
    </row>
    <row r="5" spans="1:50" ht="30" customHeight="1">
      <c r="A5" s="7"/>
      <c r="B5" s="75"/>
      <c r="C5" s="75"/>
      <c r="D5" s="75"/>
      <c r="E5" s="75"/>
      <c r="F5" s="75"/>
      <c r="G5" s="75"/>
      <c r="H5" s="88"/>
      <c r="I5" s="1"/>
      <c r="J5" s="12">
        <v>281.26</v>
      </c>
      <c r="K5" s="12">
        <v>128.87</v>
      </c>
      <c r="L5" s="12">
        <v>8.4750000000000014</v>
      </c>
      <c r="M5" s="13">
        <v>26.59</v>
      </c>
      <c r="N5" s="13">
        <v>0.60499999999999998</v>
      </c>
      <c r="O5" s="12">
        <v>24.96</v>
      </c>
      <c r="P5" s="14">
        <v>-7.32</v>
      </c>
      <c r="Q5" s="5"/>
      <c r="R5" s="10">
        <f t="shared" ref="R5:X5" si="1">J5/B4</f>
        <v>1.0061169737077444</v>
      </c>
      <c r="S5" s="10">
        <f t="shared" si="1"/>
        <v>1.1801282051282052</v>
      </c>
      <c r="T5" s="10">
        <f t="shared" si="1"/>
        <v>0.67261904761904778</v>
      </c>
      <c r="U5" s="10">
        <f t="shared" si="1"/>
        <v>1.0326213592233009</v>
      </c>
      <c r="V5" s="10">
        <f t="shared" si="1"/>
        <v>0.90298507462686561</v>
      </c>
      <c r="W5" s="10">
        <f t="shared" si="1"/>
        <v>2.3771428571428572</v>
      </c>
      <c r="X5" s="10">
        <f t="shared" si="1"/>
        <v>1.102409638554217</v>
      </c>
    </row>
    <row r="6" spans="1:50" ht="30" customHeight="1">
      <c r="A6" s="7"/>
      <c r="B6" s="75"/>
      <c r="C6" s="75"/>
      <c r="D6" s="75"/>
      <c r="E6" s="75"/>
      <c r="F6" s="75"/>
      <c r="G6" s="75"/>
      <c r="H6" s="88"/>
      <c r="I6" s="1"/>
      <c r="J6" s="12">
        <v>277.95000000000005</v>
      </c>
      <c r="K6" s="12">
        <v>117.1</v>
      </c>
      <c r="L6" s="12">
        <v>12.5</v>
      </c>
      <c r="M6" s="13">
        <v>30.05</v>
      </c>
      <c r="N6" s="13">
        <v>1.7</v>
      </c>
      <c r="O6" s="12">
        <v>19.5</v>
      </c>
      <c r="P6" s="14">
        <v>-6.82</v>
      </c>
      <c r="Q6" s="5"/>
      <c r="R6" s="10">
        <f t="shared" ref="R6:X6" si="2">J6/B4</f>
        <v>0.994276515829011</v>
      </c>
      <c r="S6" s="10">
        <f t="shared" si="2"/>
        <v>1.0723443223443223</v>
      </c>
      <c r="T6" s="10">
        <f t="shared" si="2"/>
        <v>0.99206349206349209</v>
      </c>
      <c r="U6" s="10">
        <f t="shared" si="2"/>
        <v>1.1669902912621359</v>
      </c>
      <c r="V6" s="10">
        <f t="shared" si="2"/>
        <v>2.5373134328358207</v>
      </c>
      <c r="W6" s="10">
        <f t="shared" si="2"/>
        <v>1.8571428571428572</v>
      </c>
      <c r="X6" s="10">
        <f t="shared" si="2"/>
        <v>1.0271084337349399</v>
      </c>
    </row>
    <row r="7" spans="1:50" ht="30" customHeight="1">
      <c r="A7" s="7"/>
      <c r="B7" s="75"/>
      <c r="C7" s="75"/>
      <c r="D7" s="75"/>
      <c r="E7" s="75"/>
      <c r="F7" s="75"/>
      <c r="G7" s="75"/>
      <c r="H7" s="88"/>
      <c r="I7" s="1"/>
      <c r="J7" s="12">
        <v>279.20000000000005</v>
      </c>
      <c r="K7" s="12">
        <v>125.9</v>
      </c>
      <c r="L7" s="12">
        <v>11.3</v>
      </c>
      <c r="M7" s="13">
        <v>23.85</v>
      </c>
      <c r="N7" s="13">
        <v>1.75</v>
      </c>
      <c r="O7" s="12">
        <v>21.6</v>
      </c>
      <c r="P7" s="14">
        <v>-7.03</v>
      </c>
      <c r="Q7" s="5"/>
      <c r="R7" s="10">
        <f t="shared" ref="R7:X7" si="3">J7/B4</f>
        <v>0.99874798783759622</v>
      </c>
      <c r="S7" s="10">
        <f t="shared" si="3"/>
        <v>1.1529304029304031</v>
      </c>
      <c r="T7" s="10">
        <f t="shared" si="3"/>
        <v>0.89682539682539686</v>
      </c>
      <c r="U7" s="10">
        <f t="shared" si="3"/>
        <v>0.92621359223300981</v>
      </c>
      <c r="V7" s="10">
        <f t="shared" si="3"/>
        <v>2.6119402985074625</v>
      </c>
      <c r="W7" s="10">
        <f t="shared" si="3"/>
        <v>2.0571428571428574</v>
      </c>
      <c r="X7" s="10">
        <f t="shared" si="3"/>
        <v>1.0587349397590362</v>
      </c>
    </row>
    <row r="8" spans="1:50" ht="30" customHeight="1">
      <c r="A8" s="7"/>
      <c r="B8" s="75"/>
      <c r="C8" s="75"/>
      <c r="D8" s="75"/>
      <c r="E8" s="75"/>
      <c r="F8" s="75"/>
      <c r="G8" s="75"/>
      <c r="H8" s="88"/>
      <c r="I8" s="1"/>
      <c r="J8" s="12"/>
      <c r="K8" s="12"/>
      <c r="L8" s="12"/>
      <c r="M8" s="13"/>
      <c r="N8" s="13"/>
      <c r="O8" s="12"/>
      <c r="P8" s="14"/>
      <c r="Q8" s="5"/>
      <c r="R8" s="10">
        <f t="shared" ref="R8:X8" si="4">J8/B4</f>
        <v>0</v>
      </c>
      <c r="S8" s="10">
        <f t="shared" si="4"/>
        <v>0</v>
      </c>
      <c r="T8" s="10">
        <f t="shared" si="4"/>
        <v>0</v>
      </c>
      <c r="U8" s="10">
        <f t="shared" si="4"/>
        <v>0</v>
      </c>
      <c r="V8" s="10">
        <f t="shared" si="4"/>
        <v>0</v>
      </c>
      <c r="W8" s="10">
        <f t="shared" si="4"/>
        <v>0</v>
      </c>
      <c r="X8" s="10">
        <f t="shared" si="4"/>
        <v>0</v>
      </c>
    </row>
    <row r="9" spans="1:50" ht="30" customHeight="1">
      <c r="A9" s="7"/>
      <c r="B9" s="75"/>
      <c r="C9" s="75"/>
      <c r="D9" s="75"/>
      <c r="E9" s="75"/>
      <c r="F9" s="75"/>
      <c r="G9" s="75"/>
      <c r="H9" s="88"/>
      <c r="I9" s="1"/>
      <c r="J9" s="12"/>
      <c r="K9" s="12"/>
      <c r="L9" s="12"/>
      <c r="M9" s="13"/>
      <c r="N9" s="13"/>
      <c r="O9" s="12"/>
      <c r="P9" s="14"/>
      <c r="Q9" s="5"/>
      <c r="R9" s="10">
        <f t="shared" ref="R9:X9" si="5">J9/B4</f>
        <v>0</v>
      </c>
      <c r="S9" s="10">
        <f t="shared" si="5"/>
        <v>0</v>
      </c>
      <c r="T9" s="10">
        <f t="shared" si="5"/>
        <v>0</v>
      </c>
      <c r="U9" s="10">
        <f t="shared" si="5"/>
        <v>0</v>
      </c>
      <c r="V9" s="10">
        <f t="shared" si="5"/>
        <v>0</v>
      </c>
      <c r="W9" s="10">
        <f t="shared" si="5"/>
        <v>0</v>
      </c>
      <c r="X9" s="10">
        <f t="shared" si="5"/>
        <v>0</v>
      </c>
    </row>
    <row r="10" spans="1:50" ht="30" customHeight="1">
      <c r="A10" s="7"/>
      <c r="B10" s="75"/>
      <c r="C10" s="75"/>
      <c r="D10" s="75"/>
      <c r="E10" s="75"/>
      <c r="F10" s="75"/>
      <c r="G10" s="75"/>
      <c r="H10" s="88"/>
      <c r="I10" s="1"/>
      <c r="J10" s="12"/>
      <c r="K10" s="12"/>
      <c r="L10" s="12"/>
      <c r="M10" s="13"/>
      <c r="N10" s="13"/>
      <c r="O10" s="12"/>
      <c r="P10" s="14"/>
      <c r="Q10" s="5"/>
      <c r="R10" s="10">
        <f t="shared" ref="R10:X10" si="6">J10/B4</f>
        <v>0</v>
      </c>
      <c r="S10" s="10">
        <f t="shared" si="6"/>
        <v>0</v>
      </c>
      <c r="T10" s="10">
        <f t="shared" si="6"/>
        <v>0</v>
      </c>
      <c r="U10" s="10">
        <f t="shared" si="6"/>
        <v>0</v>
      </c>
      <c r="V10" s="10">
        <f t="shared" si="6"/>
        <v>0</v>
      </c>
      <c r="W10" s="10">
        <f t="shared" si="6"/>
        <v>0</v>
      </c>
      <c r="X10" s="10">
        <f t="shared" si="6"/>
        <v>0</v>
      </c>
    </row>
    <row r="11" spans="1:50" ht="30" customHeight="1">
      <c r="A11" s="7"/>
      <c r="B11" s="75"/>
      <c r="C11" s="75"/>
      <c r="D11" s="75"/>
      <c r="E11" s="75"/>
      <c r="F11" s="75"/>
      <c r="G11" s="75"/>
      <c r="H11" s="88"/>
      <c r="I11" s="1"/>
      <c r="J11" s="12"/>
      <c r="K11" s="12"/>
      <c r="L11" s="12"/>
      <c r="M11" s="13"/>
      <c r="N11" s="13"/>
      <c r="O11" s="12"/>
      <c r="P11" s="14"/>
      <c r="Q11" s="5"/>
      <c r="R11" s="10">
        <f t="shared" ref="R11:X11" si="7">J11/B4</f>
        <v>0</v>
      </c>
      <c r="S11" s="10">
        <f t="shared" si="7"/>
        <v>0</v>
      </c>
      <c r="T11" s="10">
        <f t="shared" si="7"/>
        <v>0</v>
      </c>
      <c r="U11" s="10">
        <f t="shared" si="7"/>
        <v>0</v>
      </c>
      <c r="V11" s="10">
        <f t="shared" si="7"/>
        <v>0</v>
      </c>
      <c r="W11" s="10">
        <f t="shared" si="7"/>
        <v>0</v>
      </c>
      <c r="X11" s="10">
        <f t="shared" si="7"/>
        <v>0</v>
      </c>
    </row>
    <row r="12" spans="1:50" ht="30" customHeight="1">
      <c r="A12" s="7"/>
      <c r="B12" s="75"/>
      <c r="C12" s="75"/>
      <c r="D12" s="75"/>
      <c r="E12" s="75"/>
      <c r="F12" s="75"/>
      <c r="G12" s="75"/>
      <c r="H12" s="88"/>
      <c r="I12" s="1"/>
      <c r="J12" s="12"/>
      <c r="K12" s="12"/>
      <c r="L12" s="12"/>
      <c r="M12" s="13"/>
      <c r="N12" s="13"/>
      <c r="O12" s="12"/>
      <c r="P12" s="14"/>
      <c r="Q12" s="5"/>
      <c r="R12" s="10"/>
      <c r="S12" s="10"/>
      <c r="T12" s="10"/>
      <c r="U12" s="10"/>
      <c r="V12" s="10"/>
      <c r="W12" s="10"/>
      <c r="X12" s="10"/>
    </row>
    <row r="13" spans="1:50" ht="30" customHeight="1">
      <c r="A13" s="7"/>
      <c r="B13" s="76"/>
      <c r="C13" s="76"/>
      <c r="D13" s="76"/>
      <c r="E13" s="76"/>
      <c r="F13" s="76"/>
      <c r="G13" s="76"/>
      <c r="H13" s="89"/>
      <c r="I13" s="1"/>
      <c r="J13" s="12"/>
      <c r="K13" s="12"/>
      <c r="L13" s="12"/>
      <c r="M13" s="13"/>
      <c r="N13" s="13"/>
      <c r="O13" s="12"/>
      <c r="P13" s="14"/>
      <c r="Q13" s="5"/>
      <c r="R13" s="10"/>
      <c r="S13" s="10"/>
      <c r="T13" s="10"/>
      <c r="U13" s="10"/>
      <c r="V13" s="10"/>
      <c r="W13" s="10"/>
      <c r="X13" s="10"/>
    </row>
    <row r="14" spans="1:50" ht="19.5" thickBot="1"/>
    <row r="15" spans="1:50" ht="27" customHeight="1">
      <c r="A15" s="56"/>
      <c r="B15" s="39"/>
      <c r="C15" s="39"/>
      <c r="D15" s="39"/>
      <c r="E15" s="39"/>
      <c r="F15" s="39"/>
      <c r="G15" s="39"/>
      <c r="H15" s="39"/>
      <c r="I15" s="40"/>
      <c r="J15" s="39"/>
      <c r="K15" s="39"/>
      <c r="L15" s="39"/>
      <c r="M15" s="39"/>
      <c r="N15" s="39"/>
      <c r="O15" s="39"/>
      <c r="P15" s="39"/>
      <c r="Q15" s="41"/>
      <c r="R15" s="42"/>
      <c r="S15" s="42"/>
      <c r="T15" s="42"/>
      <c r="U15" s="42"/>
      <c r="V15" s="42"/>
      <c r="W15" s="42"/>
      <c r="X15" s="43"/>
      <c r="AA15" s="57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58"/>
    </row>
    <row r="16" spans="1:50" ht="30" customHeight="1">
      <c r="A16" s="44"/>
      <c r="B16" s="84" t="s">
        <v>56</v>
      </c>
      <c r="C16" s="84"/>
      <c r="D16" s="84"/>
      <c r="E16" s="84"/>
      <c r="F16" s="84"/>
      <c r="G16" s="84"/>
      <c r="H16" s="35"/>
      <c r="I16" s="35"/>
      <c r="J16" s="2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45"/>
      <c r="AA16" s="44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45"/>
    </row>
    <row r="17" spans="1:50" ht="30" customHeight="1">
      <c r="A17" s="46"/>
      <c r="B17" s="31" t="s">
        <v>37</v>
      </c>
      <c r="C17" s="31" t="s">
        <v>38</v>
      </c>
      <c r="D17" s="31" t="s">
        <v>39</v>
      </c>
      <c r="E17" s="31" t="s">
        <v>41</v>
      </c>
      <c r="F17" s="31" t="s">
        <v>40</v>
      </c>
      <c r="G17" s="31" t="s">
        <v>42</v>
      </c>
      <c r="H17" s="35"/>
      <c r="I17" s="47"/>
      <c r="J17" s="25"/>
      <c r="K17" s="35"/>
      <c r="L17" s="35"/>
      <c r="M17" s="35"/>
      <c r="N17" s="35"/>
      <c r="O17" s="35"/>
      <c r="P17" s="35"/>
      <c r="Q17" s="48"/>
      <c r="R17" s="49"/>
      <c r="S17" s="49"/>
      <c r="T17" s="49"/>
      <c r="U17" s="49"/>
      <c r="V17" s="49"/>
      <c r="W17" s="49"/>
      <c r="X17" s="50"/>
      <c r="AA17" s="44"/>
      <c r="AB17" s="81" t="s">
        <v>66</v>
      </c>
      <c r="AC17" s="82"/>
      <c r="AD17" s="82"/>
      <c r="AE17" s="82"/>
      <c r="AF17" s="82"/>
      <c r="AG17" s="82"/>
      <c r="AH17" s="83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45"/>
    </row>
    <row r="18" spans="1:50" ht="30" customHeight="1">
      <c r="A18" s="63" t="s">
        <v>70</v>
      </c>
      <c r="B18" s="31">
        <f>78.234*(C4/B4)^6-234.41*(C4/B4)^5+285.12*(C4/B4)^4-178.79*(C4/B4)^3+53.304*(C4/B4)^2-3.4241*C4/B4+0.0227</f>
        <v>0.94645893216897192</v>
      </c>
      <c r="C18" s="32">
        <f>11915*(D4/B4)^5-6187.8*(D4/B4)^4+1147.3*(D4/B4)^3-90.461*(D4/B4)^2-0.1294*D4/B4+1</f>
        <v>0.89212606466686994</v>
      </c>
      <c r="D18" s="31">
        <f>0.0000003*E4^3-0.0002*E4^2+0.009*E4+0.8918</f>
        <v>0.99605965781250005</v>
      </c>
      <c r="E18" s="32">
        <f>((0.73-1)/0.21^2)*(3*F4/C4)^2+1</f>
        <v>0.99792569787243479</v>
      </c>
      <c r="F18" s="32">
        <f>(127.61*(G4/C4)^4-61.14*(G4/C4)^3+8.3112*(G4/C4)^2-0.3608*(G4/C4)+1)</f>
        <v>0.99870432719661428</v>
      </c>
      <c r="G18" s="31"/>
      <c r="H18" s="35"/>
      <c r="I18" s="47"/>
      <c r="J18" s="25"/>
      <c r="K18" s="35"/>
      <c r="L18" s="35"/>
      <c r="M18" s="35"/>
      <c r="N18" s="35"/>
      <c r="O18" s="35"/>
      <c r="P18" s="35"/>
      <c r="Q18" s="48"/>
      <c r="R18" s="49"/>
      <c r="S18" s="49"/>
      <c r="T18" s="49"/>
      <c r="U18" s="49"/>
      <c r="V18" s="49"/>
      <c r="W18" s="49"/>
      <c r="X18" s="50"/>
      <c r="AA18" s="44"/>
      <c r="AB18" s="60"/>
      <c r="AC18" s="61"/>
      <c r="AD18" s="61"/>
      <c r="AE18" s="61"/>
      <c r="AF18" s="61"/>
      <c r="AG18" s="61"/>
      <c r="AH18" s="62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45"/>
    </row>
    <row r="19" spans="1:50" ht="30" customHeight="1">
      <c r="A19" s="63"/>
      <c r="B19" s="31"/>
      <c r="C19" s="32"/>
      <c r="D19" s="31"/>
      <c r="E19" s="32"/>
      <c r="F19" s="32"/>
      <c r="G19" s="31"/>
      <c r="H19" s="35"/>
      <c r="I19" s="47"/>
      <c r="J19" s="25"/>
      <c r="K19" s="35"/>
      <c r="L19" s="35"/>
      <c r="M19" s="35"/>
      <c r="N19" s="35"/>
      <c r="O19" s="35"/>
      <c r="P19" s="35"/>
      <c r="Q19" s="48"/>
      <c r="R19" s="49"/>
      <c r="S19" s="49"/>
      <c r="T19" s="49"/>
      <c r="U19" s="49"/>
      <c r="V19" s="49"/>
      <c r="W19" s="49"/>
      <c r="X19" s="50"/>
      <c r="AA19" s="44"/>
      <c r="AB19" s="60"/>
      <c r="AC19" s="61"/>
      <c r="AD19" s="61"/>
      <c r="AE19" s="61"/>
      <c r="AF19" s="61"/>
      <c r="AG19" s="61"/>
      <c r="AH19" s="62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45"/>
    </row>
    <row r="20" spans="1:50" ht="30" customHeight="1">
      <c r="A20" s="65" t="s">
        <v>71</v>
      </c>
      <c r="B20" s="32">
        <f t="shared" ref="B20:B29" si="8">78.234*(K4/J4)^6-234.41*(K4/J4)^5+285.12*(K4/J4)^4-178.79*(K4/J4)^3+53.304*(K4/J4)^2-3.4241*K4/J4+0.0227</f>
        <v>0.99964756244205344</v>
      </c>
      <c r="C20" s="32">
        <f t="shared" ref="C20:C29" si="9">11915*(L4/J4)^5-6187.8*(L4/J4)^4+1147.3*(L4/J4)^3-90.461*(L4/J4)^2-0.1294*L4/J4+1</f>
        <v>0.93161840524806472</v>
      </c>
      <c r="D20" s="31">
        <f>0.0000003*M4^3-0.0002*M4^2+0.009*M4+0.8918</f>
        <v>0.99478875330000005</v>
      </c>
      <c r="E20" s="32">
        <f t="shared" ref="E20:E29" si="10">((0.73-1)/0.21^2)*(3*N4/K4)^2+1</f>
        <v>0.99776453240227492</v>
      </c>
      <c r="F20" s="32">
        <f t="shared" ref="F20:F29" si="11">(127.61*(O4/K4)^4-61.14*(O4/K4)^3+8.3112*(O4/K4)^2-0.3608*(O4/K4)+1)</f>
        <v>0.99779062011657094</v>
      </c>
      <c r="G20" s="33"/>
      <c r="H20" s="35"/>
      <c r="I20" s="35"/>
      <c r="J20" s="2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5"/>
      <c r="AA20" s="44"/>
      <c r="AB20" s="28" t="s">
        <v>54</v>
      </c>
      <c r="AC20" s="28" t="s">
        <v>55</v>
      </c>
      <c r="AD20" s="28" t="s">
        <v>38</v>
      </c>
      <c r="AE20" s="28" t="s">
        <v>39</v>
      </c>
      <c r="AF20" s="28" t="s">
        <v>41</v>
      </c>
      <c r="AG20" s="28" t="s">
        <v>40</v>
      </c>
      <c r="AH20" s="28" t="s">
        <v>42</v>
      </c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45"/>
    </row>
    <row r="21" spans="1:50" ht="30" customHeight="1">
      <c r="A21" s="46"/>
      <c r="B21" s="32">
        <f t="shared" si="8"/>
        <v>1.0027916185057009</v>
      </c>
      <c r="C21" s="32">
        <f t="shared" si="9"/>
        <v>0.94055002887870687</v>
      </c>
      <c r="D21" s="31">
        <f t="shared" ref="D21:D29" si="12">0.0000003*M5^3-0.0002*M5^2+0.009*M5+0.8918</f>
        <v>0.99534434315370002</v>
      </c>
      <c r="E21" s="32">
        <f t="shared" si="10"/>
        <v>0.99878556359817694</v>
      </c>
      <c r="F21" s="32">
        <f t="shared" si="11"/>
        <v>0.97725303859382717</v>
      </c>
      <c r="G21" s="33"/>
      <c r="H21" s="35"/>
      <c r="I21" s="47"/>
      <c r="J21" s="25"/>
      <c r="K21" s="35"/>
      <c r="L21" s="35"/>
      <c r="M21" s="35"/>
      <c r="N21" s="35"/>
      <c r="O21" s="35"/>
      <c r="P21" s="35"/>
      <c r="Q21" s="48"/>
      <c r="R21" s="49"/>
      <c r="S21" s="49"/>
      <c r="T21" s="49"/>
      <c r="U21" s="49"/>
      <c r="V21" s="49"/>
      <c r="W21" s="49"/>
      <c r="X21" s="50"/>
      <c r="AA21" s="44"/>
      <c r="AB21" s="29">
        <v>0.75</v>
      </c>
      <c r="AC21" s="29" cm="1">
        <f t="array" ref="AC21:AC32">FREQUENCY(S4:S11,$AB21:$AB31)</f>
        <v>4</v>
      </c>
      <c r="AD21" s="29" cm="1">
        <f t="array" ref="AD21:AD32">FREQUENCY(T4:T11,$AB21:$AB31)</f>
        <v>6</v>
      </c>
      <c r="AE21" s="29" cm="1">
        <f t="array" ref="AE21:AE32">FREQUENCY(U4:U11,$AB21:$AB31)</f>
        <v>4</v>
      </c>
      <c r="AF21" s="29" cm="1">
        <f t="array" ref="AF21:AF32">FREQUENCY(V4:V11,$AB21:$AB31)</f>
        <v>4</v>
      </c>
      <c r="AG21" s="29" cm="1">
        <f t="array" ref="AG21:AG32">FREQUENCY(W4:W11,$AB21:$AB31)</f>
        <v>4</v>
      </c>
      <c r="AH21" s="29" cm="1">
        <f t="array" ref="AH21:AH32">FREQUENCY(X4:X11,$AB21:$AB31)</f>
        <v>4</v>
      </c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45"/>
    </row>
    <row r="22" spans="1:50" ht="30" customHeight="1">
      <c r="A22" s="44"/>
      <c r="B22" s="32">
        <f t="shared" si="8"/>
        <v>0.98032417850265141</v>
      </c>
      <c r="C22" s="32">
        <f t="shared" si="9"/>
        <v>0.89245834595157481</v>
      </c>
      <c r="D22" s="31">
        <f t="shared" si="12"/>
        <v>0.98979006753749998</v>
      </c>
      <c r="E22" s="32">
        <f t="shared" si="10"/>
        <v>0.98838680451071814</v>
      </c>
      <c r="F22" s="32">
        <f t="shared" si="11"/>
        <v>0.986188129438201</v>
      </c>
      <c r="G22" s="33"/>
      <c r="H22" s="35"/>
      <c r="I22" s="35"/>
      <c r="J22" s="2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45"/>
      <c r="AA22" s="44"/>
      <c r="AB22" s="30">
        <f>AB21+0.05</f>
        <v>0.8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45"/>
    </row>
    <row r="23" spans="1:50" ht="30" customHeight="1">
      <c r="A23" s="44"/>
      <c r="B23" s="32">
        <f t="shared" si="8"/>
        <v>0.9999146370930333</v>
      </c>
      <c r="C23" s="32">
        <f t="shared" si="9"/>
        <v>0.9073361201927016</v>
      </c>
      <c r="D23" s="31">
        <f t="shared" si="12"/>
        <v>0.99675542498750003</v>
      </c>
      <c r="E23" s="32">
        <f t="shared" si="10"/>
        <v>0.98935385636443818</v>
      </c>
      <c r="F23" s="32">
        <f t="shared" si="11"/>
        <v>0.98454299621187913</v>
      </c>
      <c r="G23" s="33"/>
      <c r="H23" s="35"/>
      <c r="I23" s="35"/>
      <c r="J23" s="2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45"/>
      <c r="AA23" s="44"/>
      <c r="AB23" s="30">
        <f t="shared" ref="AB23:AB31" si="13">AB22+0.05</f>
        <v>0.85000000000000009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45"/>
    </row>
    <row r="24" spans="1:50" ht="30" customHeight="1">
      <c r="A24" s="44"/>
      <c r="B24" s="32" t="e">
        <f t="shared" si="8"/>
        <v>#DIV/0!</v>
      </c>
      <c r="C24" s="32" t="e">
        <f t="shared" si="9"/>
        <v>#DIV/0!</v>
      </c>
      <c r="D24" s="31">
        <f t="shared" si="12"/>
        <v>0.89180000000000004</v>
      </c>
      <c r="E24" s="32" t="e">
        <f t="shared" si="10"/>
        <v>#DIV/0!</v>
      </c>
      <c r="F24" s="32" t="e">
        <f t="shared" si="11"/>
        <v>#DIV/0!</v>
      </c>
      <c r="G24" s="33"/>
      <c r="H24" s="35"/>
      <c r="I24" s="35"/>
      <c r="J24" s="2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45"/>
      <c r="AA24" s="44"/>
      <c r="AB24" s="30">
        <f t="shared" si="13"/>
        <v>0.90000000000000013</v>
      </c>
      <c r="AC24" s="29">
        <v>0</v>
      </c>
      <c r="AD24" s="29">
        <v>1</v>
      </c>
      <c r="AE24" s="29">
        <v>0</v>
      </c>
      <c r="AF24" s="29">
        <v>0</v>
      </c>
      <c r="AG24" s="29">
        <v>0</v>
      </c>
      <c r="AH24" s="29">
        <v>0</v>
      </c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45"/>
    </row>
    <row r="25" spans="1:50" ht="30" customHeight="1">
      <c r="A25" s="44"/>
      <c r="B25" s="32" t="e">
        <f t="shared" si="8"/>
        <v>#DIV/0!</v>
      </c>
      <c r="C25" s="32" t="e">
        <f t="shared" si="9"/>
        <v>#DIV/0!</v>
      </c>
      <c r="D25" s="31">
        <f t="shared" si="12"/>
        <v>0.89180000000000004</v>
      </c>
      <c r="E25" s="32" t="e">
        <f t="shared" si="10"/>
        <v>#DIV/0!</v>
      </c>
      <c r="F25" s="32" t="e">
        <f t="shared" si="11"/>
        <v>#DIV/0!</v>
      </c>
      <c r="G25" s="33"/>
      <c r="H25" s="35"/>
      <c r="I25" s="35"/>
      <c r="J25" s="2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45"/>
      <c r="AA25" s="44"/>
      <c r="AB25" s="30">
        <f t="shared" si="13"/>
        <v>0.95000000000000018</v>
      </c>
      <c r="AC25" s="29">
        <v>0</v>
      </c>
      <c r="AD25" s="29">
        <v>0</v>
      </c>
      <c r="AE25" s="29">
        <v>1</v>
      </c>
      <c r="AF25" s="29">
        <v>1</v>
      </c>
      <c r="AG25" s="29">
        <v>0</v>
      </c>
      <c r="AH25" s="29">
        <v>0</v>
      </c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45"/>
    </row>
    <row r="26" spans="1:50" ht="30" customHeight="1">
      <c r="A26" s="44"/>
      <c r="B26" s="32" t="e">
        <f t="shared" si="8"/>
        <v>#DIV/0!</v>
      </c>
      <c r="C26" s="32" t="e">
        <f t="shared" si="9"/>
        <v>#DIV/0!</v>
      </c>
      <c r="D26" s="31">
        <f t="shared" si="12"/>
        <v>0.89180000000000004</v>
      </c>
      <c r="E26" s="32" t="e">
        <f t="shared" si="10"/>
        <v>#DIV/0!</v>
      </c>
      <c r="F26" s="32" t="e">
        <f t="shared" si="11"/>
        <v>#DIV/0!</v>
      </c>
      <c r="G26" s="33"/>
      <c r="H26" s="35"/>
      <c r="I26" s="35"/>
      <c r="J26" s="2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45"/>
      <c r="AA26" s="44"/>
      <c r="AB26" s="30">
        <f t="shared" si="13"/>
        <v>1.0000000000000002</v>
      </c>
      <c r="AC26" s="29">
        <v>0</v>
      </c>
      <c r="AD26" s="29">
        <v>1</v>
      </c>
      <c r="AE26" s="29">
        <v>0</v>
      </c>
      <c r="AF26" s="29">
        <v>0</v>
      </c>
      <c r="AG26" s="29">
        <v>0</v>
      </c>
      <c r="AH26" s="29">
        <v>0</v>
      </c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45"/>
    </row>
    <row r="27" spans="1:50" ht="30" customHeight="1">
      <c r="A27" s="44"/>
      <c r="B27" s="32" t="e">
        <f t="shared" si="8"/>
        <v>#DIV/0!</v>
      </c>
      <c r="C27" s="32" t="e">
        <f t="shared" si="9"/>
        <v>#DIV/0!</v>
      </c>
      <c r="D27" s="31">
        <f t="shared" si="12"/>
        <v>0.89180000000000004</v>
      </c>
      <c r="E27" s="32" t="e">
        <f t="shared" si="10"/>
        <v>#DIV/0!</v>
      </c>
      <c r="F27" s="32" t="e">
        <f t="shared" si="11"/>
        <v>#DIV/0!</v>
      </c>
      <c r="G27" s="33"/>
      <c r="H27" s="35"/>
      <c r="I27" s="35"/>
      <c r="J27" s="2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45"/>
      <c r="AA27" s="44"/>
      <c r="AB27" s="30">
        <f t="shared" si="13"/>
        <v>1.0500000000000003</v>
      </c>
      <c r="AC27" s="29">
        <v>0</v>
      </c>
      <c r="AD27" s="29">
        <v>0</v>
      </c>
      <c r="AE27" s="29">
        <v>1</v>
      </c>
      <c r="AF27" s="29">
        <v>0</v>
      </c>
      <c r="AG27" s="29">
        <v>0</v>
      </c>
      <c r="AH27" s="29">
        <v>1</v>
      </c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45"/>
    </row>
    <row r="28" spans="1:50" ht="30" customHeight="1">
      <c r="A28" s="44"/>
      <c r="B28" s="32" t="e">
        <f t="shared" si="8"/>
        <v>#DIV/0!</v>
      </c>
      <c r="C28" s="32" t="e">
        <f t="shared" si="9"/>
        <v>#DIV/0!</v>
      </c>
      <c r="D28" s="31">
        <f t="shared" si="12"/>
        <v>0.89180000000000004</v>
      </c>
      <c r="E28" s="32" t="e">
        <f t="shared" si="10"/>
        <v>#DIV/0!</v>
      </c>
      <c r="F28" s="32" t="e">
        <f t="shared" si="11"/>
        <v>#DIV/0!</v>
      </c>
      <c r="G28" s="33"/>
      <c r="H28" s="35"/>
      <c r="I28" s="35"/>
      <c r="J28" s="2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45"/>
      <c r="AA28" s="44"/>
      <c r="AB28" s="30">
        <f t="shared" si="13"/>
        <v>1.1000000000000003</v>
      </c>
      <c r="AC28" s="29">
        <v>1</v>
      </c>
      <c r="AD28" s="29">
        <v>0</v>
      </c>
      <c r="AE28" s="29">
        <v>1</v>
      </c>
      <c r="AF28" s="29">
        <v>0</v>
      </c>
      <c r="AG28" s="29">
        <v>0</v>
      </c>
      <c r="AH28" s="29">
        <v>1</v>
      </c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45"/>
    </row>
    <row r="29" spans="1:50" ht="30" customHeight="1">
      <c r="A29" s="44"/>
      <c r="B29" s="32" t="e">
        <f t="shared" si="8"/>
        <v>#DIV/0!</v>
      </c>
      <c r="C29" s="32" t="e">
        <f t="shared" si="9"/>
        <v>#DIV/0!</v>
      </c>
      <c r="D29" s="31">
        <f t="shared" si="12"/>
        <v>0.89180000000000004</v>
      </c>
      <c r="E29" s="32" t="e">
        <f t="shared" si="10"/>
        <v>#DIV/0!</v>
      </c>
      <c r="F29" s="32" t="e">
        <f t="shared" si="11"/>
        <v>#DIV/0!</v>
      </c>
      <c r="G29" s="33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45"/>
      <c r="AA29" s="44"/>
      <c r="AB29" s="30">
        <f>AB28+0.05</f>
        <v>1.1500000000000004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2</v>
      </c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45"/>
    </row>
    <row r="30" spans="1:50">
      <c r="A30" s="4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27"/>
      <c r="O30" s="35"/>
      <c r="P30" s="35"/>
      <c r="Q30" s="35"/>
      <c r="R30" s="35"/>
      <c r="S30" s="35"/>
      <c r="T30" s="35"/>
      <c r="U30" s="35"/>
      <c r="V30" s="35"/>
      <c r="W30" s="35"/>
      <c r="X30" s="45"/>
      <c r="AA30" s="44"/>
      <c r="AB30" s="30">
        <f t="shared" si="13"/>
        <v>1.2000000000000004</v>
      </c>
      <c r="AC30" s="29">
        <v>3</v>
      </c>
      <c r="AD30" s="29">
        <v>0</v>
      </c>
      <c r="AE30" s="29">
        <v>1</v>
      </c>
      <c r="AF30" s="29">
        <v>1</v>
      </c>
      <c r="AG30" s="29">
        <v>0</v>
      </c>
      <c r="AH30" s="29">
        <v>0</v>
      </c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45"/>
    </row>
    <row r="31" spans="1:50">
      <c r="A31" s="4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27"/>
      <c r="O31" s="35"/>
      <c r="P31" s="35"/>
      <c r="Q31" s="35"/>
      <c r="R31" s="35"/>
      <c r="S31" s="35"/>
      <c r="T31" s="35"/>
      <c r="U31" s="35"/>
      <c r="V31" s="35"/>
      <c r="W31" s="35"/>
      <c r="X31" s="45"/>
      <c r="AA31" s="44"/>
      <c r="AB31" s="30">
        <f t="shared" si="13"/>
        <v>1.2500000000000004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45"/>
    </row>
    <row r="32" spans="1:50">
      <c r="A32" s="4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27"/>
      <c r="O32" s="35"/>
      <c r="P32" s="35"/>
      <c r="Q32" s="35"/>
      <c r="R32" s="35"/>
      <c r="S32" s="35"/>
      <c r="T32" s="35"/>
      <c r="U32" s="35"/>
      <c r="V32" s="35"/>
      <c r="W32" s="35"/>
      <c r="X32" s="45"/>
      <c r="AA32" s="44"/>
      <c r="AB32" s="59"/>
      <c r="AC32" s="59">
        <v>0</v>
      </c>
      <c r="AD32" s="59">
        <v>0</v>
      </c>
      <c r="AE32" s="59">
        <v>0</v>
      </c>
      <c r="AF32" s="59">
        <v>2</v>
      </c>
      <c r="AG32" s="59">
        <v>4</v>
      </c>
      <c r="AH32" s="59">
        <v>0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45"/>
    </row>
    <row r="33" spans="1:50">
      <c r="A33" s="4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27"/>
      <c r="O33" s="35"/>
      <c r="P33" s="35"/>
      <c r="Q33" s="35"/>
      <c r="R33" s="35"/>
      <c r="S33" s="35"/>
      <c r="T33" s="35"/>
      <c r="U33" s="35"/>
      <c r="V33" s="35"/>
      <c r="W33" s="35"/>
      <c r="X33" s="45"/>
      <c r="AA33" s="44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45"/>
    </row>
    <row r="34" spans="1:50">
      <c r="A34" s="4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27"/>
      <c r="O34" s="35"/>
      <c r="P34" s="35"/>
      <c r="Q34" s="35"/>
      <c r="R34" s="51"/>
      <c r="S34" s="51"/>
      <c r="T34" s="35"/>
      <c r="U34" s="35"/>
      <c r="V34" s="35"/>
      <c r="W34" s="35"/>
      <c r="X34" s="45"/>
      <c r="AA34" s="44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45"/>
    </row>
    <row r="35" spans="1:50">
      <c r="A35" s="4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27"/>
      <c r="O35" s="35"/>
      <c r="P35" s="35"/>
      <c r="Q35" s="35"/>
      <c r="R35" s="51"/>
      <c r="S35" s="51"/>
      <c r="T35" s="35"/>
      <c r="U35" s="35"/>
      <c r="V35" s="35"/>
      <c r="W35" s="35"/>
      <c r="X35" s="45"/>
      <c r="AA35" s="44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45"/>
    </row>
    <row r="36" spans="1:50">
      <c r="A36" s="4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27"/>
      <c r="O36" s="35"/>
      <c r="P36" s="35"/>
      <c r="Q36" s="35"/>
      <c r="R36" s="51"/>
      <c r="S36" s="51"/>
      <c r="T36" s="35"/>
      <c r="U36" s="35"/>
      <c r="V36" s="35"/>
      <c r="W36" s="35"/>
      <c r="X36" s="45"/>
      <c r="AA36" s="4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45"/>
    </row>
    <row r="37" spans="1:50">
      <c r="A37" s="4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27"/>
      <c r="O37" s="35"/>
      <c r="P37" s="35"/>
      <c r="Q37" s="35"/>
      <c r="R37" s="51"/>
      <c r="S37" s="51"/>
      <c r="T37" s="35"/>
      <c r="U37" s="35"/>
      <c r="V37" s="35"/>
      <c r="W37" s="35"/>
      <c r="X37" s="45"/>
      <c r="AA37" s="44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45"/>
    </row>
    <row r="38" spans="1:50">
      <c r="A38" s="4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27"/>
      <c r="O38" s="35"/>
      <c r="P38" s="35"/>
      <c r="Q38" s="35"/>
      <c r="R38" s="51"/>
      <c r="S38" s="51"/>
      <c r="T38" s="35"/>
      <c r="U38" s="35"/>
      <c r="V38" s="35"/>
      <c r="W38" s="35"/>
      <c r="X38" s="45"/>
      <c r="AA38" s="44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45"/>
    </row>
    <row r="39" spans="1:50">
      <c r="A39" s="4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52"/>
      <c r="O39" s="35"/>
      <c r="P39" s="35"/>
      <c r="Q39" s="35"/>
      <c r="R39" s="51"/>
      <c r="S39" s="51"/>
      <c r="T39" s="35"/>
      <c r="U39" s="35"/>
      <c r="V39" s="35"/>
      <c r="W39" s="35"/>
      <c r="X39" s="45"/>
      <c r="AA39" s="44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45"/>
    </row>
    <row r="40" spans="1:50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51"/>
      <c r="S40" s="51"/>
      <c r="T40" s="35"/>
      <c r="U40" s="35"/>
      <c r="V40" s="35"/>
      <c r="W40" s="35"/>
      <c r="X40" s="45"/>
      <c r="AA40" s="44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45"/>
    </row>
    <row r="41" spans="1:50">
      <c r="A41" s="4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51"/>
      <c r="S41" s="51"/>
      <c r="T41" s="35"/>
      <c r="U41" s="35"/>
      <c r="V41" s="35"/>
      <c r="W41" s="35"/>
      <c r="X41" s="45"/>
      <c r="AA41" s="44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45"/>
    </row>
    <row r="42" spans="1:50">
      <c r="A42" s="4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45"/>
      <c r="AA42" s="44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45"/>
    </row>
    <row r="43" spans="1:50">
      <c r="A43" s="4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45"/>
      <c r="AA43" s="44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45"/>
    </row>
    <row r="44" spans="1:50">
      <c r="A44" s="4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45"/>
      <c r="AA44" s="44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45"/>
    </row>
    <row r="45" spans="1:50">
      <c r="A45" s="4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45"/>
      <c r="AA45" s="44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45"/>
    </row>
    <row r="46" spans="1:50">
      <c r="A46" s="4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45"/>
      <c r="AA46" s="44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45"/>
    </row>
    <row r="47" spans="1:50">
      <c r="A47" s="4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45"/>
      <c r="AA47" s="44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45"/>
    </row>
    <row r="48" spans="1:50">
      <c r="A48" s="4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45"/>
      <c r="AA48" s="44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45"/>
    </row>
    <row r="49" spans="1:50">
      <c r="A49" s="4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45"/>
      <c r="AA49" s="44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45"/>
    </row>
    <row r="50" spans="1:50">
      <c r="A50" s="4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45"/>
      <c r="AA50" s="44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45"/>
    </row>
    <row r="51" spans="1:50">
      <c r="A51" s="4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45"/>
      <c r="AA51" s="44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45"/>
    </row>
    <row r="52" spans="1:50">
      <c r="A52" s="4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45"/>
      <c r="AA52" s="44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45"/>
    </row>
    <row r="53" spans="1:50">
      <c r="A53" s="4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45"/>
      <c r="AA53" s="44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45"/>
    </row>
    <row r="54" spans="1:50">
      <c r="A54" s="4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45"/>
      <c r="AA54" s="44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45"/>
    </row>
    <row r="55" spans="1:50">
      <c r="A55" s="4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45"/>
      <c r="AA55" s="44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45"/>
    </row>
    <row r="56" spans="1:50">
      <c r="A56" s="4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45"/>
      <c r="AA56" s="44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45"/>
    </row>
    <row r="57" spans="1:50">
      <c r="A57" s="4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45"/>
      <c r="AA57" s="44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45"/>
    </row>
    <row r="58" spans="1:50" ht="31.5" customHeight="1">
      <c r="A58" s="44"/>
      <c r="B58" s="78" t="s">
        <v>69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0"/>
      <c r="P58" s="35"/>
      <c r="Q58" s="35"/>
      <c r="R58" s="35"/>
      <c r="S58" s="35"/>
      <c r="T58" s="35"/>
      <c r="U58" s="35"/>
      <c r="V58" s="35"/>
      <c r="W58" s="35"/>
      <c r="X58" s="45"/>
      <c r="AA58" s="44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45"/>
    </row>
    <row r="59" spans="1:50">
      <c r="A59" s="44"/>
      <c r="B59" s="34" t="s">
        <v>65</v>
      </c>
      <c r="C59" s="35"/>
      <c r="D59" s="35"/>
      <c r="E59" s="35" t="s">
        <v>64</v>
      </c>
      <c r="F59" s="35"/>
      <c r="G59" s="35"/>
      <c r="H59" s="35" t="s">
        <v>63</v>
      </c>
      <c r="I59" s="35"/>
      <c r="J59" s="35"/>
      <c r="K59" s="35" t="s">
        <v>61</v>
      </c>
      <c r="L59" s="35"/>
      <c r="M59" s="35"/>
      <c r="N59" s="35" t="s">
        <v>62</v>
      </c>
      <c r="O59" s="36"/>
      <c r="P59" s="35"/>
      <c r="Q59" s="35"/>
      <c r="R59" s="35"/>
      <c r="S59" s="35"/>
      <c r="T59" s="35"/>
      <c r="U59" s="35"/>
      <c r="V59" s="35"/>
      <c r="W59" s="35"/>
      <c r="X59" s="45"/>
      <c r="AA59" s="44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45"/>
    </row>
    <row r="60" spans="1:50">
      <c r="A60" s="44"/>
      <c r="B60" s="34" t="s">
        <v>73</v>
      </c>
      <c r="C60" s="35" t="s">
        <v>74</v>
      </c>
      <c r="D60" s="35"/>
      <c r="E60" s="35" t="s">
        <v>75</v>
      </c>
      <c r="F60" s="52" t="s">
        <v>74</v>
      </c>
      <c r="G60" s="35"/>
      <c r="H60" s="52" t="s">
        <v>76</v>
      </c>
      <c r="I60" s="52" t="s">
        <v>74</v>
      </c>
      <c r="J60" s="35"/>
      <c r="K60" s="52" t="s">
        <v>77</v>
      </c>
      <c r="L60" s="52" t="s">
        <v>74</v>
      </c>
      <c r="M60" s="35"/>
      <c r="N60" s="52" t="s">
        <v>78</v>
      </c>
      <c r="O60" s="36" t="s">
        <v>74</v>
      </c>
      <c r="P60" s="35"/>
      <c r="Q60" s="35"/>
      <c r="R60" s="35"/>
      <c r="S60" s="35"/>
      <c r="T60" s="35"/>
      <c r="U60" s="35"/>
      <c r="V60" s="35"/>
      <c r="W60" s="35"/>
      <c r="X60" s="45"/>
      <c r="AA60" s="44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45"/>
    </row>
    <row r="61" spans="1:50">
      <c r="A61" s="65" t="s">
        <v>72</v>
      </c>
      <c r="B61" s="34">
        <f>C4/B4</f>
        <v>0.39062779467000536</v>
      </c>
      <c r="C61" s="35">
        <f>B18</f>
        <v>0.94645893216897192</v>
      </c>
      <c r="D61" s="35"/>
      <c r="E61" s="35">
        <f>D4/B4</f>
        <v>4.5072437846539075E-2</v>
      </c>
      <c r="F61" s="66">
        <f>C18</f>
        <v>0.89212606466686994</v>
      </c>
      <c r="G61" s="35"/>
      <c r="H61" s="70">
        <f>E4</f>
        <v>25.75</v>
      </c>
      <c r="I61" s="35">
        <f>D18</f>
        <v>0.99605965781250005</v>
      </c>
      <c r="J61" s="35"/>
      <c r="K61" s="35">
        <f>3*F4/C4</f>
        <v>1.8406593406593407E-2</v>
      </c>
      <c r="L61" s="66">
        <f>E18</f>
        <v>0.99792569787243479</v>
      </c>
      <c r="M61" s="35"/>
      <c r="N61" s="35">
        <f>G4/C4</f>
        <v>9.6153846153846145E-2</v>
      </c>
      <c r="O61" s="67">
        <f>F18</f>
        <v>0.99870432719661428</v>
      </c>
      <c r="P61" s="35"/>
      <c r="Q61" s="35"/>
      <c r="R61" s="35"/>
      <c r="S61" s="35"/>
      <c r="T61" s="35"/>
      <c r="U61" s="35"/>
      <c r="V61" s="35"/>
      <c r="W61" s="35"/>
      <c r="X61" s="45"/>
      <c r="AA61" s="44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45"/>
    </row>
    <row r="62" spans="1:50">
      <c r="A62" s="64"/>
      <c r="B62" s="34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6"/>
      <c r="P62" s="35"/>
      <c r="Q62" s="35"/>
      <c r="R62" s="35"/>
      <c r="S62" s="35"/>
      <c r="T62" s="35"/>
      <c r="U62" s="35"/>
      <c r="V62" s="35"/>
      <c r="W62" s="35"/>
      <c r="X62" s="45"/>
      <c r="AA62" s="44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45"/>
    </row>
    <row r="63" spans="1:50">
      <c r="A63" s="65" t="s">
        <v>71</v>
      </c>
      <c r="B63" s="34">
        <f t="shared" ref="B63:B72" si="14">K4/J4</f>
        <v>0.45034062387952672</v>
      </c>
      <c r="C63" s="66">
        <f>B20</f>
        <v>0.99964756244205344</v>
      </c>
      <c r="D63" s="35"/>
      <c r="E63" s="35">
        <f t="shared" ref="E63:E72" si="15">L4/J4</f>
        <v>3.2986733596271064E-2</v>
      </c>
      <c r="F63" s="66">
        <f>C20</f>
        <v>0.93161840524806472</v>
      </c>
      <c r="G63" s="35"/>
      <c r="H63" s="35">
        <f>M4</f>
        <v>27.1</v>
      </c>
      <c r="I63" s="35">
        <f>D20</f>
        <v>0.99478875330000005</v>
      </c>
      <c r="J63" s="35"/>
      <c r="K63" s="35">
        <f t="shared" ref="K63:K72" si="16">3*N4/K4</f>
        <v>1.9108280254777073E-2</v>
      </c>
      <c r="L63" s="66">
        <f>E20</f>
        <v>0.99776453240227492</v>
      </c>
      <c r="M63" s="35"/>
      <c r="N63" s="35">
        <f t="shared" ref="N63:N72" si="17">O4/K4</f>
        <v>0.11464968152866242</v>
      </c>
      <c r="O63" s="67">
        <f>F20</f>
        <v>0.99779062011657094</v>
      </c>
      <c r="P63" s="35"/>
      <c r="Q63" s="35"/>
      <c r="R63" s="35"/>
      <c r="S63" s="35"/>
      <c r="T63" s="35"/>
      <c r="U63" s="35"/>
      <c r="V63" s="35"/>
      <c r="W63" s="35"/>
      <c r="X63" s="45"/>
      <c r="AA63" s="44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45"/>
    </row>
    <row r="64" spans="1:50">
      <c r="A64" s="44"/>
      <c r="B64" s="34">
        <f t="shared" si="14"/>
        <v>0.45818815331010454</v>
      </c>
      <c r="C64" s="66">
        <f t="shared" ref="C64:C72" si="18">B21</f>
        <v>1.0027916185057009</v>
      </c>
      <c r="D64" s="35"/>
      <c r="E64" s="35">
        <f t="shared" si="15"/>
        <v>3.0132261964019063E-2</v>
      </c>
      <c r="F64" s="66">
        <f t="shared" ref="F64:F72" si="19">C21</f>
        <v>0.94055002887870687</v>
      </c>
      <c r="G64" s="35"/>
      <c r="H64" s="35">
        <f t="shared" ref="H64:H72" si="20">M5</f>
        <v>26.59</v>
      </c>
      <c r="I64" s="35">
        <f t="shared" ref="I64:I72" si="21">D21</f>
        <v>0.99534434315370002</v>
      </c>
      <c r="J64" s="35"/>
      <c r="K64" s="35">
        <f t="shared" si="16"/>
        <v>1.4083960580429889E-2</v>
      </c>
      <c r="L64" s="66">
        <f t="shared" ref="L64:L71" si="22">E21</f>
        <v>0.99878556359817694</v>
      </c>
      <c r="M64" s="35"/>
      <c r="N64" s="35">
        <f t="shared" si="17"/>
        <v>0.19368355707301932</v>
      </c>
      <c r="O64" s="67">
        <f t="shared" ref="O64:O72" si="23">F21</f>
        <v>0.97725303859382717</v>
      </c>
      <c r="P64" s="35"/>
      <c r="Q64" s="35"/>
      <c r="R64" s="35"/>
      <c r="S64" s="35"/>
      <c r="T64" s="35"/>
      <c r="U64" s="35"/>
      <c r="V64" s="35"/>
      <c r="W64" s="35"/>
      <c r="X64" s="45"/>
      <c r="AA64" s="44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45"/>
    </row>
    <row r="65" spans="1:50">
      <c r="A65" s="44"/>
      <c r="B65" s="34">
        <f t="shared" si="14"/>
        <v>0.42129879474725662</v>
      </c>
      <c r="C65" s="66">
        <f t="shared" si="18"/>
        <v>0.98032417850265141</v>
      </c>
      <c r="D65" s="35"/>
      <c r="E65" s="35">
        <f t="shared" si="15"/>
        <v>4.4972117287281878E-2</v>
      </c>
      <c r="F65" s="66">
        <f t="shared" si="19"/>
        <v>0.89245834595157481</v>
      </c>
      <c r="G65" s="35"/>
      <c r="H65" s="35">
        <f t="shared" si="20"/>
        <v>30.05</v>
      </c>
      <c r="I65" s="35">
        <f t="shared" si="21"/>
        <v>0.98979006753749998</v>
      </c>
      <c r="J65" s="35"/>
      <c r="K65" s="35">
        <f t="shared" si="16"/>
        <v>4.3552519214346712E-2</v>
      </c>
      <c r="L65" s="66">
        <f t="shared" si="22"/>
        <v>0.98838680451071814</v>
      </c>
      <c r="M65" s="35"/>
      <c r="N65" s="35">
        <f t="shared" si="17"/>
        <v>0.16652433817250215</v>
      </c>
      <c r="O65" s="67">
        <f t="shared" si="23"/>
        <v>0.986188129438201</v>
      </c>
      <c r="P65" s="35"/>
      <c r="Q65" s="35"/>
      <c r="R65" s="35"/>
      <c r="S65" s="35"/>
      <c r="T65" s="35"/>
      <c r="U65" s="35"/>
      <c r="V65" s="35"/>
      <c r="W65" s="35"/>
      <c r="X65" s="45"/>
      <c r="AA65" s="44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45"/>
    </row>
    <row r="66" spans="1:50">
      <c r="A66" s="44"/>
      <c r="B66" s="34">
        <f t="shared" si="14"/>
        <v>0.4509312320916905</v>
      </c>
      <c r="C66" s="66">
        <f t="shared" si="18"/>
        <v>0.9999146370930333</v>
      </c>
      <c r="D66" s="35"/>
      <c r="E66" s="35">
        <f t="shared" si="15"/>
        <v>4.0472779369627503E-2</v>
      </c>
      <c r="F66" s="66">
        <f t="shared" si="19"/>
        <v>0.9073361201927016</v>
      </c>
      <c r="G66" s="35"/>
      <c r="H66" s="35">
        <f t="shared" si="20"/>
        <v>23.85</v>
      </c>
      <c r="I66" s="35">
        <f t="shared" si="21"/>
        <v>0.99675542498750003</v>
      </c>
      <c r="J66" s="35"/>
      <c r="K66" s="35">
        <f t="shared" si="16"/>
        <v>4.1699761715647335E-2</v>
      </c>
      <c r="L66" s="66">
        <f t="shared" si="22"/>
        <v>0.98935385636443818</v>
      </c>
      <c r="M66" s="35"/>
      <c r="N66" s="35">
        <f t="shared" si="17"/>
        <v>0.17156473391580621</v>
      </c>
      <c r="O66" s="67">
        <f t="shared" si="23"/>
        <v>0.98454299621187913</v>
      </c>
      <c r="P66" s="35"/>
      <c r="Q66" s="35"/>
      <c r="R66" s="35"/>
      <c r="S66" s="35"/>
      <c r="T66" s="35"/>
      <c r="U66" s="35"/>
      <c r="V66" s="35"/>
      <c r="W66" s="35"/>
      <c r="X66" s="45"/>
      <c r="AA66" s="44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45"/>
    </row>
    <row r="67" spans="1:50">
      <c r="A67" s="44"/>
      <c r="B67" s="34" t="e">
        <f t="shared" si="14"/>
        <v>#DIV/0!</v>
      </c>
      <c r="C67" s="66" t="e">
        <f t="shared" si="18"/>
        <v>#DIV/0!</v>
      </c>
      <c r="D67" s="35"/>
      <c r="E67" s="35" t="e">
        <f t="shared" si="15"/>
        <v>#DIV/0!</v>
      </c>
      <c r="F67" s="66" t="e">
        <f t="shared" si="19"/>
        <v>#DIV/0!</v>
      </c>
      <c r="G67" s="35"/>
      <c r="H67" s="35">
        <f t="shared" si="20"/>
        <v>0</v>
      </c>
      <c r="I67" s="35">
        <f t="shared" si="21"/>
        <v>0.89180000000000004</v>
      </c>
      <c r="J67" s="35"/>
      <c r="K67" s="35" t="e">
        <f t="shared" si="16"/>
        <v>#DIV/0!</v>
      </c>
      <c r="L67" s="66" t="e">
        <f t="shared" si="22"/>
        <v>#DIV/0!</v>
      </c>
      <c r="M67" s="35"/>
      <c r="N67" s="35" t="e">
        <f t="shared" si="17"/>
        <v>#DIV/0!</v>
      </c>
      <c r="O67" s="67" t="e">
        <f t="shared" si="23"/>
        <v>#DIV/0!</v>
      </c>
      <c r="P67" s="35"/>
      <c r="Q67" s="35"/>
      <c r="R67" s="35"/>
      <c r="S67" s="35"/>
      <c r="T67" s="35"/>
      <c r="U67" s="35"/>
      <c r="V67" s="35"/>
      <c r="W67" s="35"/>
      <c r="X67" s="45"/>
      <c r="AA67" s="44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45"/>
    </row>
    <row r="68" spans="1:50">
      <c r="A68" s="44"/>
      <c r="B68" s="34" t="e">
        <f t="shared" si="14"/>
        <v>#DIV/0!</v>
      </c>
      <c r="C68" s="66" t="e">
        <f t="shared" si="18"/>
        <v>#DIV/0!</v>
      </c>
      <c r="D68" s="35"/>
      <c r="E68" s="35" t="e">
        <f t="shared" si="15"/>
        <v>#DIV/0!</v>
      </c>
      <c r="F68" s="66" t="e">
        <f t="shared" si="19"/>
        <v>#DIV/0!</v>
      </c>
      <c r="G68" s="35"/>
      <c r="H68" s="35">
        <f t="shared" si="20"/>
        <v>0</v>
      </c>
      <c r="I68" s="35">
        <f t="shared" si="21"/>
        <v>0.89180000000000004</v>
      </c>
      <c r="J68" s="35"/>
      <c r="K68" s="35" t="e">
        <f t="shared" si="16"/>
        <v>#DIV/0!</v>
      </c>
      <c r="L68" s="66" t="e">
        <f t="shared" si="22"/>
        <v>#DIV/0!</v>
      </c>
      <c r="M68" s="35"/>
      <c r="N68" s="35" t="e">
        <f t="shared" si="17"/>
        <v>#DIV/0!</v>
      </c>
      <c r="O68" s="67" t="e">
        <f t="shared" si="23"/>
        <v>#DIV/0!</v>
      </c>
      <c r="P68" s="35"/>
      <c r="Q68" s="35"/>
      <c r="R68" s="35"/>
      <c r="S68" s="35"/>
      <c r="T68" s="35"/>
      <c r="U68" s="35"/>
      <c r="V68" s="35"/>
      <c r="W68" s="35"/>
      <c r="X68" s="45"/>
      <c r="AA68" s="44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45"/>
    </row>
    <row r="69" spans="1:50">
      <c r="A69" s="44"/>
      <c r="B69" s="34" t="e">
        <f t="shared" si="14"/>
        <v>#DIV/0!</v>
      </c>
      <c r="C69" s="66" t="e">
        <f t="shared" si="18"/>
        <v>#DIV/0!</v>
      </c>
      <c r="D69" s="35"/>
      <c r="E69" s="35" t="e">
        <f t="shared" si="15"/>
        <v>#DIV/0!</v>
      </c>
      <c r="F69" s="66" t="e">
        <f t="shared" si="19"/>
        <v>#DIV/0!</v>
      </c>
      <c r="G69" s="35"/>
      <c r="H69" s="35">
        <f t="shared" si="20"/>
        <v>0</v>
      </c>
      <c r="I69" s="35">
        <f t="shared" si="21"/>
        <v>0.89180000000000004</v>
      </c>
      <c r="J69" s="35"/>
      <c r="K69" s="35" t="e">
        <f t="shared" si="16"/>
        <v>#DIV/0!</v>
      </c>
      <c r="L69" s="66" t="e">
        <f t="shared" si="22"/>
        <v>#DIV/0!</v>
      </c>
      <c r="M69" s="35"/>
      <c r="N69" s="35" t="e">
        <f t="shared" si="17"/>
        <v>#DIV/0!</v>
      </c>
      <c r="O69" s="67" t="e">
        <f t="shared" si="23"/>
        <v>#DIV/0!</v>
      </c>
      <c r="P69" s="35"/>
      <c r="Q69" s="35"/>
      <c r="R69" s="35"/>
      <c r="S69" s="35"/>
      <c r="T69" s="35"/>
      <c r="U69" s="35"/>
      <c r="V69" s="35"/>
      <c r="W69" s="35"/>
      <c r="X69" s="45"/>
      <c r="AA69" s="44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45"/>
    </row>
    <row r="70" spans="1:50">
      <c r="A70" s="44"/>
      <c r="B70" s="34" t="e">
        <f t="shared" si="14"/>
        <v>#DIV/0!</v>
      </c>
      <c r="C70" s="66" t="e">
        <f t="shared" si="18"/>
        <v>#DIV/0!</v>
      </c>
      <c r="D70" s="35"/>
      <c r="E70" s="35" t="e">
        <f t="shared" si="15"/>
        <v>#DIV/0!</v>
      </c>
      <c r="F70" s="66" t="e">
        <f t="shared" si="19"/>
        <v>#DIV/0!</v>
      </c>
      <c r="G70" s="35"/>
      <c r="H70" s="35">
        <f t="shared" si="20"/>
        <v>0</v>
      </c>
      <c r="I70" s="35">
        <f t="shared" si="21"/>
        <v>0.89180000000000004</v>
      </c>
      <c r="J70" s="35"/>
      <c r="K70" s="35" t="e">
        <f t="shared" si="16"/>
        <v>#DIV/0!</v>
      </c>
      <c r="L70" s="66" t="e">
        <f t="shared" si="22"/>
        <v>#DIV/0!</v>
      </c>
      <c r="M70" s="35"/>
      <c r="N70" s="35" t="e">
        <f t="shared" si="17"/>
        <v>#DIV/0!</v>
      </c>
      <c r="O70" s="67" t="e">
        <f t="shared" si="23"/>
        <v>#DIV/0!</v>
      </c>
      <c r="P70" s="35"/>
      <c r="Q70" s="35"/>
      <c r="R70" s="35"/>
      <c r="S70" s="35"/>
      <c r="T70" s="35"/>
      <c r="U70" s="35"/>
      <c r="V70" s="35"/>
      <c r="W70" s="35"/>
      <c r="X70" s="45"/>
      <c r="AA70" s="44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45"/>
    </row>
    <row r="71" spans="1:50">
      <c r="A71" s="44"/>
      <c r="B71" s="34" t="e">
        <f t="shared" si="14"/>
        <v>#DIV/0!</v>
      </c>
      <c r="C71" s="66" t="e">
        <f t="shared" si="18"/>
        <v>#DIV/0!</v>
      </c>
      <c r="D71" s="35"/>
      <c r="E71" s="35" t="e">
        <f t="shared" si="15"/>
        <v>#DIV/0!</v>
      </c>
      <c r="F71" s="66" t="e">
        <f t="shared" si="19"/>
        <v>#DIV/0!</v>
      </c>
      <c r="G71" s="35"/>
      <c r="H71" s="35">
        <f t="shared" si="20"/>
        <v>0</v>
      </c>
      <c r="I71" s="35">
        <f t="shared" si="21"/>
        <v>0.89180000000000004</v>
      </c>
      <c r="J71" s="35"/>
      <c r="K71" s="35" t="e">
        <f t="shared" si="16"/>
        <v>#DIV/0!</v>
      </c>
      <c r="L71" s="66" t="e">
        <f t="shared" si="22"/>
        <v>#DIV/0!</v>
      </c>
      <c r="M71" s="35"/>
      <c r="N71" s="35" t="e">
        <f t="shared" si="17"/>
        <v>#DIV/0!</v>
      </c>
      <c r="O71" s="67" t="e">
        <f t="shared" si="23"/>
        <v>#DIV/0!</v>
      </c>
      <c r="P71" s="35"/>
      <c r="Q71" s="35"/>
      <c r="R71" s="35"/>
      <c r="S71" s="35"/>
      <c r="T71" s="35"/>
      <c r="U71" s="35"/>
      <c r="V71" s="35"/>
      <c r="W71" s="35"/>
      <c r="X71" s="45"/>
      <c r="AA71" s="44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45"/>
    </row>
    <row r="72" spans="1:50">
      <c r="A72" s="44"/>
      <c r="B72" s="37" t="e">
        <f t="shared" si="14"/>
        <v>#DIV/0!</v>
      </c>
      <c r="C72" s="68" t="e">
        <f t="shared" si="18"/>
        <v>#DIV/0!</v>
      </c>
      <c r="D72" s="38"/>
      <c r="E72" s="38" t="e">
        <f t="shared" si="15"/>
        <v>#DIV/0!</v>
      </c>
      <c r="F72" s="68" t="e">
        <f t="shared" si="19"/>
        <v>#DIV/0!</v>
      </c>
      <c r="G72" s="38"/>
      <c r="H72" s="38">
        <f t="shared" si="20"/>
        <v>0</v>
      </c>
      <c r="I72" s="38">
        <f t="shared" si="21"/>
        <v>0.89180000000000004</v>
      </c>
      <c r="J72" s="38"/>
      <c r="K72" s="38" t="e">
        <f t="shared" si="16"/>
        <v>#DIV/0!</v>
      </c>
      <c r="L72" s="38" t="e">
        <v>#DIV/0!</v>
      </c>
      <c r="M72" s="38"/>
      <c r="N72" s="38" t="e">
        <f t="shared" si="17"/>
        <v>#DIV/0!</v>
      </c>
      <c r="O72" s="69" t="e">
        <f t="shared" si="23"/>
        <v>#DIV/0!</v>
      </c>
      <c r="P72" s="35"/>
      <c r="Q72" s="35"/>
      <c r="R72" s="35"/>
      <c r="S72" s="35"/>
      <c r="T72" s="35"/>
      <c r="U72" s="35"/>
      <c r="V72" s="35"/>
      <c r="W72" s="35"/>
      <c r="X72" s="45"/>
      <c r="AA72" s="44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45"/>
    </row>
    <row r="73" spans="1:50" ht="19.5" thickBot="1">
      <c r="A73" s="53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5"/>
      <c r="AA73" s="53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5"/>
    </row>
  </sheetData>
  <mergeCells count="15">
    <mergeCell ref="B2:H2"/>
    <mergeCell ref="J2:P2"/>
    <mergeCell ref="R2:X2"/>
    <mergeCell ref="B4:B13"/>
    <mergeCell ref="C4:C13"/>
    <mergeCell ref="D4:D13"/>
    <mergeCell ref="E4:E13"/>
    <mergeCell ref="F4:F13"/>
    <mergeCell ref="G4:G13"/>
    <mergeCell ref="H4:H13"/>
    <mergeCell ref="AC4:AF4"/>
    <mergeCell ref="AK4:AN4"/>
    <mergeCell ref="B16:G16"/>
    <mergeCell ref="AB17:AH17"/>
    <mergeCell ref="B58:O58"/>
  </mergeCells>
  <phoneticPr fontId="2"/>
  <conditionalFormatting sqref="AB22:AB31 R4:X53 R68:X112">
    <cfRule type="cellIs" dxfId="0" priority="1" operator="notBetween">
      <formula>0.8</formula>
      <formula>1.2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e11d2a6-175d-4b96-8359-bf8d6588eaba">
      <Terms xmlns="http://schemas.microsoft.com/office/infopath/2007/PartnerControls"/>
    </lcf76f155ced4ddcb4097134ff3c332f>
    <TaxCatchAll xmlns="4cb94381-24a2-4d52-8163-2f6a41144662" xsi:nil="true"/>
    <_x30d5__x30a1__x30a4__x30eb__x7a2e__x985e_ xmlns="ae11d2a6-175d-4b96-8359-bf8d6588eaba" xsi:nil="true"/>
    <_x6982__x8981_ xmlns="ae11d2a6-175d-4b96-8359-bf8d6588eab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22D4D0CB355594BBF8645935AD6D905" ma:contentTypeVersion="17" ma:contentTypeDescription="新しいドキュメントを作成します。" ma:contentTypeScope="" ma:versionID="ab65ac72f6c7028fab1f8c16743ddb00">
  <xsd:schema xmlns:xsd="http://www.w3.org/2001/XMLSchema" xmlns:xs="http://www.w3.org/2001/XMLSchema" xmlns:p="http://schemas.microsoft.com/office/2006/metadata/properties" xmlns:ns2="ae11d2a6-175d-4b96-8359-bf8d6588eaba" xmlns:ns3="4cb94381-24a2-4d52-8163-2f6a41144662" targetNamespace="http://schemas.microsoft.com/office/2006/metadata/properties" ma:root="true" ma:fieldsID="822a7ea03a5159b89c40b8449ee47448" ns2:_="" ns3:_="">
    <xsd:import namespace="ae11d2a6-175d-4b96-8359-bf8d6588eaba"/>
    <xsd:import namespace="4cb94381-24a2-4d52-8163-2f6a411446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_x30d5__x30a1__x30a4__x30eb__x7a2e__x985e_" minOccurs="0"/>
                <xsd:element ref="ns2:_x6982__x8981_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11d2a6-175d-4b96-8359-bf8d6588ea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c6c4e254-584e-46bb-83ba-240bea731e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_x30d5__x30a1__x30a4__x30eb__x7a2e__x985e_" ma:index="20" nillable="true" ma:displayName="ファイル種類" ma:format="Dropdown" ma:internalName="_x30d5__x30a1__x30a4__x30eb__x7a2e__x985e_">
      <xsd:simpleType>
        <xsd:restriction base="dms:Choice">
          <xsd:enumeration value="システム"/>
          <xsd:enumeration value="電気"/>
          <xsd:enumeration value="メカ"/>
          <xsd:enumeration value="ソフト"/>
          <xsd:enumeration value="全般・その他"/>
        </xsd:restriction>
      </xsd:simpleType>
    </xsd:element>
    <xsd:element name="_x6982__x8981_" ma:index="21" nillable="true" ma:displayName="概要" ma:format="Dropdown" ma:internalName="_x6982__x8981_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94381-24a2-4d52-8163-2f6a4114466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3adee56-9358-43ec-b86d-e41bed2e0587}" ma:internalName="TaxCatchAll" ma:showField="CatchAllData" ma:web="4cb94381-24a2-4d52-8163-2f6a4114466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8E3E41-3F3E-4C99-A5A3-98161AE6A254}">
  <ds:schemaRefs>
    <ds:schemaRef ds:uri="http://purl.org/dc/elements/1.1/"/>
    <ds:schemaRef ds:uri="4cb94381-24a2-4d52-8163-2f6a41144662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ae11d2a6-175d-4b96-8359-bf8d6588eaba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50DAE5F-6088-4B6A-B0E6-6310274D73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B7EDE1-24FB-48ED-87E4-95F488D147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11d2a6-175d-4b96-8359-bf8d6588eaba"/>
    <ds:schemaRef ds:uri="4cb94381-24a2-4d52-8163-2f6a411446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効果倍率</vt:lpstr>
      <vt:lpstr>レシピの特性</vt:lpstr>
      <vt:lpstr>template</vt:lpstr>
      <vt:lpstr>75umP</vt:lpstr>
      <vt:lpstr>85umP</vt:lpstr>
      <vt:lpstr>100umP</vt:lpstr>
      <vt:lpstr>120umP</vt:lpstr>
      <vt:lpstr>140umP</vt:lpstr>
      <vt:lpstr>165umP</vt:lpstr>
      <vt:lpstr>200umP</vt:lpstr>
      <vt:lpstr>240umP</vt:lpstr>
      <vt:lpstr>280umP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Maesaka Tomohiro-前坂 智弘</dc:creator>
  <cp:keywords/>
  <dc:description/>
  <cp:lastModifiedBy>Maesaka Tomohiro-前坂 智弘</cp:lastModifiedBy>
  <cp:revision/>
  <dcterms:created xsi:type="dcterms:W3CDTF">2024-03-14T09:16:16Z</dcterms:created>
  <dcterms:modified xsi:type="dcterms:W3CDTF">2024-06-26T10:24:25Z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0x010100522D4D0CB355594BBF8645935AD6D905</vt:lpwstr>
  </property>
  <property fmtid="{D5CDD505-2E9C-101B-9397-08002B2CF9AE}" pid="3" name="MediaServiceImageTags">
    <vt:lpwstr/>
  </property>
</Properties>
</file>