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if\Downloads\"/>
    </mc:Choice>
  </mc:AlternateContent>
  <xr:revisionPtr revIDLastSave="0" documentId="13_ncr:1_{C1DF9A51-5A40-49EF-8C9D-3400C8CC1D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uminio 7075-T6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G28" i="1"/>
  <c r="J32" i="1"/>
  <c r="J7" i="1"/>
  <c r="D37" i="1"/>
  <c r="J4" i="1"/>
  <c r="K33" i="1" l="1"/>
  <c r="K34" i="1"/>
  <c r="K35" i="1"/>
  <c r="K36" i="1"/>
  <c r="K37" i="1"/>
  <c r="K38" i="1"/>
  <c r="K39" i="1"/>
  <c r="K40" i="1"/>
  <c r="I32" i="1"/>
  <c r="K32" i="1"/>
  <c r="H32" i="1"/>
  <c r="G32" i="1"/>
  <c r="F32" i="1"/>
  <c r="E32" i="1"/>
  <c r="D33" i="1"/>
  <c r="D34" i="1"/>
  <c r="D35" i="1"/>
  <c r="D36" i="1"/>
  <c r="D38" i="1"/>
  <c r="D39" i="1"/>
  <c r="D40" i="1"/>
  <c r="C40" i="1"/>
  <c r="B40" i="1"/>
  <c r="A40" i="1"/>
  <c r="D11" i="1"/>
  <c r="G11" i="1" s="1"/>
  <c r="D12" i="1"/>
  <c r="D13" i="1"/>
  <c r="D14" i="1"/>
  <c r="D15" i="1"/>
  <c r="G15" i="1" s="1"/>
  <c r="H15" i="1" s="1"/>
  <c r="D16" i="1"/>
  <c r="A38" i="1" s="1"/>
  <c r="C38" i="1" s="1"/>
  <c r="D17" i="1"/>
  <c r="A39" i="1" s="1"/>
  <c r="C39" i="1" s="1"/>
  <c r="D18" i="1"/>
  <c r="F18" i="1" s="1"/>
  <c r="D19" i="1"/>
  <c r="G19" i="1" s="1"/>
  <c r="D20" i="1"/>
  <c r="D21" i="1"/>
  <c r="D22" i="1"/>
  <c r="D23" i="1"/>
  <c r="G23" i="1" s="1"/>
  <c r="H23" i="1" s="1"/>
  <c r="D24" i="1"/>
  <c r="D25" i="1"/>
  <c r="D26" i="1"/>
  <c r="G26" i="1" s="1"/>
  <c r="D27" i="1"/>
  <c r="F27" i="1" s="1"/>
  <c r="D28" i="1"/>
  <c r="M31" i="1" s="1"/>
  <c r="D10" i="1"/>
  <c r="C34" i="1"/>
  <c r="C35" i="1"/>
  <c r="B33" i="1"/>
  <c r="B34" i="1"/>
  <c r="B35" i="1"/>
  <c r="B36" i="1"/>
  <c r="B37" i="1"/>
  <c r="B38" i="1"/>
  <c r="B39" i="1"/>
  <c r="B32" i="1"/>
  <c r="A34" i="1"/>
  <c r="A35" i="1"/>
  <c r="A36" i="1"/>
  <c r="C36" i="1" s="1"/>
  <c r="A37" i="1"/>
  <c r="C37" i="1" s="1"/>
  <c r="A32" i="1"/>
  <c r="H14" i="1"/>
  <c r="H22" i="1"/>
  <c r="G12" i="1"/>
  <c r="G13" i="1"/>
  <c r="G14" i="1"/>
  <c r="G16" i="1"/>
  <c r="G17" i="1"/>
  <c r="H17" i="1" s="1"/>
  <c r="G20" i="1"/>
  <c r="H21" i="1" s="1"/>
  <c r="G21" i="1"/>
  <c r="G22" i="1"/>
  <c r="G24" i="1"/>
  <c r="H24" i="1" s="1"/>
  <c r="G25" i="1"/>
  <c r="H25" i="1" s="1"/>
  <c r="G10" i="1"/>
  <c r="F12" i="1"/>
  <c r="F13" i="1"/>
  <c r="F14" i="1"/>
  <c r="F15" i="1"/>
  <c r="F16" i="1"/>
  <c r="F17" i="1"/>
  <c r="F20" i="1"/>
  <c r="F21" i="1"/>
  <c r="F22" i="1"/>
  <c r="F23" i="1"/>
  <c r="F24" i="1"/>
  <c r="F25" i="1"/>
  <c r="F28" i="1"/>
  <c r="F10" i="1"/>
  <c r="J8" i="1"/>
  <c r="H12" i="1" l="1"/>
  <c r="H16" i="1"/>
  <c r="G27" i="1"/>
  <c r="G18" i="1"/>
  <c r="H18" i="1" s="1"/>
  <c r="H13" i="1"/>
  <c r="H20" i="1"/>
  <c r="F19" i="1"/>
  <c r="F11" i="1"/>
  <c r="A33" i="1"/>
  <c r="C33" i="1" s="1"/>
  <c r="F26" i="1"/>
  <c r="H26" i="1" s="1"/>
  <c r="H11" i="1"/>
  <c r="C32" i="1"/>
  <c r="D32" i="1"/>
  <c r="B5" i="1"/>
  <c r="H27" i="1" l="1"/>
  <c r="H19" i="1"/>
  <c r="H28" i="1"/>
  <c r="L32" i="1"/>
  <c r="E16" i="1"/>
  <c r="E24" i="1"/>
  <c r="E25" i="1"/>
  <c r="E20" i="1"/>
  <c r="E10" i="1"/>
  <c r="E14" i="1"/>
  <c r="E17" i="1"/>
  <c r="E21" i="1"/>
  <c r="E23" i="1"/>
  <c r="E5" i="1"/>
  <c r="E18" i="1"/>
  <c r="E26" i="1"/>
  <c r="E19" i="1"/>
  <c r="E27" i="1"/>
  <c r="E28" i="1"/>
  <c r="E13" i="1"/>
  <c r="E22" i="1"/>
  <c r="E11" i="1"/>
  <c r="E12" i="1"/>
  <c r="E15" i="1"/>
</calcChain>
</file>

<file path=xl/sharedStrings.xml><?xml version="1.0" encoding="utf-8"?>
<sst xmlns="http://schemas.openxmlformats.org/spreadsheetml/2006/main" count="46" uniqueCount="41">
  <si>
    <t xml:space="preserve">Determinar </t>
  </si>
  <si>
    <t xml:space="preserve">Valor </t>
  </si>
  <si>
    <t xml:space="preserve">Unidades </t>
  </si>
  <si>
    <t>Lc(mm)</t>
  </si>
  <si>
    <t>Lcf(mm)</t>
  </si>
  <si>
    <t xml:space="preserve">Limite Elastico </t>
  </si>
  <si>
    <t>Mpa</t>
  </si>
  <si>
    <t>d(mm)</t>
  </si>
  <si>
    <t xml:space="preserve">Modulo de Young </t>
  </si>
  <si>
    <t xml:space="preserve">Resiliencia </t>
  </si>
  <si>
    <r>
      <t>A(mm</t>
    </r>
    <r>
      <rPr>
        <vertAlign val="superscript"/>
        <sz val="11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)</t>
    </r>
  </si>
  <si>
    <t>Esfuerzo Ultimo a la Tensión</t>
  </si>
  <si>
    <t xml:space="preserve">Esfuerzo a la Ruptura </t>
  </si>
  <si>
    <t xml:space="preserve">Tenacidad </t>
  </si>
  <si>
    <t>MPa</t>
  </si>
  <si>
    <t>Fuerza - Alargamiento</t>
  </si>
  <si>
    <t>Esfuerzo - Deformación</t>
  </si>
  <si>
    <t xml:space="preserve">% Elongación </t>
  </si>
  <si>
    <t>%</t>
  </si>
  <si>
    <t>∆l(mm)</t>
  </si>
  <si>
    <t>F(N)</t>
  </si>
  <si>
    <t>ε(mm/mm)</t>
  </si>
  <si>
    <r>
      <t>σ(N/mm</t>
    </r>
    <r>
      <rPr>
        <vertAlign val="superscript"/>
        <sz val="11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)</t>
    </r>
  </si>
  <si>
    <t>Área bajo la curva</t>
  </si>
  <si>
    <r>
      <t>Af(mm</t>
    </r>
    <r>
      <rPr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</si>
  <si>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Esfuerzo - Deformación Ingenieril</t>
  </si>
  <si>
    <t xml:space="preserve">Ajuste método de mínimos cuadrados lineales </t>
  </si>
  <si>
    <t>Punto de Fluencia o cedencia del material</t>
  </si>
  <si>
    <t>x</t>
  </si>
  <si>
    <t>y</t>
  </si>
  <si>
    <r>
      <t>x·</t>
    </r>
    <r>
      <rPr>
        <sz val="12.1"/>
        <color theme="1"/>
        <rFont val="Times New Roman"/>
        <family val="1"/>
      </rPr>
      <t>y</t>
    </r>
  </si>
  <si>
    <t>x^2</t>
  </si>
  <si>
    <r>
      <t>Σ</t>
    </r>
    <r>
      <rPr>
        <sz val="12.1"/>
        <color theme="1"/>
        <rFont val="Times New Roman"/>
        <family val="1"/>
      </rPr>
      <t>x</t>
    </r>
  </si>
  <si>
    <t>Σy</t>
  </si>
  <si>
    <r>
      <t>Σ(</t>
    </r>
    <r>
      <rPr>
        <sz val="12.1"/>
        <color theme="1"/>
        <rFont val="Times New Roman"/>
        <family val="1"/>
      </rPr>
      <t>x·y)</t>
    </r>
  </si>
  <si>
    <r>
      <t>Σ(</t>
    </r>
    <r>
      <rPr>
        <sz val="12.1"/>
        <color theme="1"/>
        <rFont val="Times New Roman"/>
        <family val="1"/>
      </rPr>
      <t>x^2)</t>
    </r>
  </si>
  <si>
    <t>m = E (MPA)</t>
  </si>
  <si>
    <t>b</t>
  </si>
  <si>
    <t>σ(Mpa)</t>
  </si>
  <si>
    <t>R^2</t>
  </si>
  <si>
    <t xml:space="preserve">% Estricción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</si>
</sst>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000000000000"/>
    <numFmt numFmtId="168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Calibri"/>
      <family val="2"/>
    </font>
    <font>
      <vertAlign val="superscript"/>
      <sz val="11"/>
      <color theme="0"/>
      <name val="Times New Roman"/>
      <family val="1"/>
    </font>
    <font>
      <sz val="11"/>
      <color theme="0"/>
      <name val="Calibri"/>
      <family val="2"/>
    </font>
    <font>
      <sz val="11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.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/>
    <xf numFmtId="166" fontId="5" fillId="0" borderId="0" xfId="0" applyNumberFormat="1" applyFont="1" applyFill="1"/>
    <xf numFmtId="164" fontId="5" fillId="0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4" fontId="0" fillId="0" borderId="0" xfId="0" applyNumberFormat="1" applyFont="1" applyAlignment="1"/>
    <xf numFmtId="164" fontId="6" fillId="3" borderId="0" xfId="0" applyNumberFormat="1" applyFont="1" applyFill="1" applyAlignment="1">
      <alignment horizontal="center"/>
    </xf>
    <xf numFmtId="166" fontId="6" fillId="3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5" borderId="0" xfId="0" applyFill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6" fillId="0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Times New Roman" panose="02020603050405020304" pitchFamily="18" charset="0"/>
                <a:cs typeface="Times New Roman" panose="02020603050405020304" pitchFamily="18" charset="0"/>
              </a:rPr>
              <a:t>Curva Esfuerzo</a:t>
            </a:r>
            <a:r>
              <a:rPr lang="es-MX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Deformación Unitaria</a:t>
            </a:r>
            <a:r>
              <a:rPr lang="es-MX" baseline="0"/>
              <a:t> </a:t>
            </a:r>
            <a:endParaRPr lang="es-MX"/>
          </a:p>
        </c:rich>
      </c:tx>
      <c:layout>
        <c:manualLayout>
          <c:xMode val="edge"/>
          <c:yMode val="edge"/>
          <c:x val="0.36087370536259122"/>
          <c:y val="3.77825260279623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482596700224736E-2"/>
          <c:y val="0.17411318340694978"/>
          <c:w val="0.913622480860938"/>
          <c:h val="0.63575303040824671"/>
        </c:manualLayout>
      </c:layout>
      <c:scatterChart>
        <c:scatterStyle val="smoothMarker"/>
        <c:varyColors val="0"/>
        <c:ser>
          <c:idx val="0"/>
          <c:order val="0"/>
          <c:tx>
            <c:v>Datos Curva Esfuerzo Deformación Unitaria Ingenieril 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'Aluminio 7075-T6'!$D$10:$D$28</c:f>
              <c:numCache>
                <c:formatCode>0.0000</c:formatCode>
                <c:ptCount val="19"/>
                <c:pt idx="0">
                  <c:v>1.0629921259842519E-3</c:v>
                </c:pt>
                <c:pt idx="1">
                  <c:v>1.8503937007874017E-3</c:v>
                </c:pt>
                <c:pt idx="2">
                  <c:v>2.6377952755905513E-3</c:v>
                </c:pt>
                <c:pt idx="3">
                  <c:v>3.7007874015748034E-3</c:v>
                </c:pt>
                <c:pt idx="4">
                  <c:v>4.488188976377953E-3</c:v>
                </c:pt>
                <c:pt idx="5">
                  <c:v>5.5511811023622043E-3</c:v>
                </c:pt>
                <c:pt idx="6">
                  <c:v>6.6141732283464573E-3</c:v>
                </c:pt>
                <c:pt idx="7">
                  <c:v>7.4015748031496069E-3</c:v>
                </c:pt>
                <c:pt idx="8">
                  <c:v>7.9330708661417334E-3</c:v>
                </c:pt>
                <c:pt idx="9">
                  <c:v>1.0314960629921261E-2</c:v>
                </c:pt>
                <c:pt idx="10">
                  <c:v>1.3484251968503939E-2</c:v>
                </c:pt>
                <c:pt idx="11">
                  <c:v>1.9842519685039372E-2</c:v>
                </c:pt>
                <c:pt idx="12">
                  <c:v>2.9901574803149606E-2</c:v>
                </c:pt>
                <c:pt idx="13">
                  <c:v>4.0216535433070869E-2</c:v>
                </c:pt>
                <c:pt idx="14">
                  <c:v>4.9744094488188985E-2</c:v>
                </c:pt>
                <c:pt idx="15">
                  <c:v>6.0059055118110244E-2</c:v>
                </c:pt>
                <c:pt idx="16">
                  <c:v>6.9842519685039378E-2</c:v>
                </c:pt>
                <c:pt idx="17">
                  <c:v>8.0433070866141737E-2</c:v>
                </c:pt>
                <c:pt idx="18">
                  <c:v>9.0472440944881896E-2</c:v>
                </c:pt>
              </c:numCache>
            </c:numRef>
          </c:xVal>
          <c:yVal>
            <c:numRef>
              <c:f>'Aluminio 7075-T6'!$E$10:$E$28</c:f>
              <c:numCache>
                <c:formatCode>0.0</c:formatCode>
                <c:ptCount val="19"/>
                <c:pt idx="0">
                  <c:v>0</c:v>
                </c:pt>
                <c:pt idx="1">
                  <c:v>73.651962008674246</c:v>
                </c:pt>
                <c:pt idx="2">
                  <c:v>142.81218056794489</c:v>
                </c:pt>
                <c:pt idx="3">
                  <c:v>214.67218165743702</c:v>
                </c:pt>
                <c:pt idx="4">
                  <c:v>282.93247270663386</c:v>
                </c:pt>
                <c:pt idx="5">
                  <c:v>350.30073034672239</c:v>
                </c:pt>
                <c:pt idx="6">
                  <c:v>419.46094890599301</c:v>
                </c:pt>
                <c:pt idx="7">
                  <c:v>481.4375355866041</c:v>
                </c:pt>
                <c:pt idx="8">
                  <c:v>525.44714846960073</c:v>
                </c:pt>
                <c:pt idx="9">
                  <c:v>536.23049038855561</c:v>
                </c:pt>
                <c:pt idx="10">
                  <c:v>544.31404977728903</c:v>
                </c:pt>
                <c:pt idx="11">
                  <c:v>555.08949759527832</c:v>
                </c:pt>
                <c:pt idx="12">
                  <c:v>565.86494541326772</c:v>
                </c:pt>
                <c:pt idx="13">
                  <c:v>575.7483598221487</c:v>
                </c:pt>
                <c:pt idx="14">
                  <c:v>582.93199170080823</c:v>
                </c:pt>
                <c:pt idx="15">
                  <c:v>589.22359017035956</c:v>
                </c:pt>
                <c:pt idx="16">
                  <c:v>594.60736702887141</c:v>
                </c:pt>
                <c:pt idx="17">
                  <c:v>599.09911047827507</c:v>
                </c:pt>
                <c:pt idx="18">
                  <c:v>590.12351768043334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E-47BC-A65A-6CE3FF6F13DC}"/>
            </c:ext>
          </c:extLst>
        </c:ser>
        <c:ser>
          <c:idx val="1"/>
          <c:order val="1"/>
          <c:tx>
            <c:v>Esfuerzo Deformación Unitaria Real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'Aluminio 7075-T6'!$F$10:$F$28</c:f>
              <c:numCache>
                <c:formatCode>0.0000000</c:formatCode>
                <c:ptCount val="19"/>
                <c:pt idx="0">
                  <c:v>1.0624275499120585E-3</c:v>
                </c:pt>
                <c:pt idx="1">
                  <c:v>1.8486838313263331E-3</c:v>
                </c:pt>
                <c:pt idx="2">
                  <c:v>2.6343223994494806E-3</c:v>
                </c:pt>
                <c:pt idx="3">
                  <c:v>3.6939563362386818E-3</c:v>
                </c:pt>
                <c:pt idx="4">
                  <c:v>4.4781470916073667E-3</c:v>
                </c:pt>
                <c:pt idx="5">
                  <c:v>5.5358300812092861E-3</c:v>
                </c:pt>
                <c:pt idx="6">
                  <c:v>6.5923955593732604E-3</c:v>
                </c:pt>
                <c:pt idx="7">
                  <c:v>7.3743175634002006E-3</c:v>
                </c:pt>
                <c:pt idx="8">
                  <c:v>7.9017694944792539E-3</c:v>
                </c:pt>
                <c:pt idx="9">
                  <c:v>1.0262124448335739E-2</c:v>
                </c:pt>
                <c:pt idx="10">
                  <c:v>1.3394148524277892E-2</c:v>
                </c:pt>
                <c:pt idx="11">
                  <c:v>1.964822291078841E-2</c:v>
                </c:pt>
                <c:pt idx="12">
                  <c:v>2.9463239232001472E-2</c:v>
                </c:pt>
                <c:pt idx="13">
                  <c:v>3.9428898628364829E-2</c:v>
                </c:pt>
                <c:pt idx="14">
                  <c:v>4.854641492994162E-2</c:v>
                </c:pt>
                <c:pt idx="15">
                  <c:v>5.8324618947674642E-2</c:v>
                </c:pt>
                <c:pt idx="16">
                  <c:v>6.7511459777640948E-2</c:v>
                </c:pt>
                <c:pt idx="17">
                  <c:v>7.7361952303229481E-2</c:v>
                </c:pt>
                <c:pt idx="18">
                  <c:v>8.6611034396035014E-2</c:v>
                </c:pt>
              </c:numCache>
            </c:numRef>
          </c:xVal>
          <c:yVal>
            <c:numRef>
              <c:f>'Aluminio 7075-T6'!$G$10:$G$28</c:f>
              <c:numCache>
                <c:formatCode>0.0000</c:formatCode>
                <c:ptCount val="19"/>
                <c:pt idx="0">
                  <c:v>0</c:v>
                </c:pt>
                <c:pt idx="1">
                  <c:v>73.788247135225731</c:v>
                </c:pt>
                <c:pt idx="2">
                  <c:v>143.1888898631438</c:v>
                </c:pt>
                <c:pt idx="3">
                  <c:v>215.46663776278345</c:v>
                </c:pt>
                <c:pt idx="4">
                  <c:v>284.20232711169513</c:v>
                </c:pt>
                <c:pt idx="5">
                  <c:v>352.24531314116683</c:v>
                </c:pt>
                <c:pt idx="6">
                  <c:v>422.23533628458381</c:v>
                </c:pt>
                <c:pt idx="7">
                  <c:v>485.00093151929229</c:v>
                </c:pt>
                <c:pt idx="8">
                  <c:v>529.61555793482216</c:v>
                </c:pt>
                <c:pt idx="9">
                  <c:v>541.76168678547697</c:v>
                </c:pt>
                <c:pt idx="10">
                  <c:v>551.65371757448281</c:v>
                </c:pt>
                <c:pt idx="11">
                  <c:v>566.10387187827121</c:v>
                </c:pt>
                <c:pt idx="12">
                  <c:v>582.78519840702279</c:v>
                </c:pt>
                <c:pt idx="13">
                  <c:v>598.90296413546855</c:v>
                </c:pt>
                <c:pt idx="14">
                  <c:v>611.92941577616148</c:v>
                </c:pt>
                <c:pt idx="15">
                  <c:v>624.61180224929194</c:v>
                </c:pt>
                <c:pt idx="16">
                  <c:v>636.13624376545476</c:v>
                </c:pt>
                <c:pt idx="17">
                  <c:v>647.28649168721665</c:v>
                </c:pt>
                <c:pt idx="18">
                  <c:v>643.51343278396223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2E-47BC-A65A-6CE3FF6F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2047"/>
        <c:axId val="397330655"/>
      </c:scatterChart>
      <c:valAx>
        <c:axId val="3960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397330655"/>
        <c:crosses val="autoZero"/>
        <c:crossBetween val="midCat"/>
      </c:valAx>
      <c:valAx>
        <c:axId val="3973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3960320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Zona Lineal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530603719236"/>
                  <c:y val="-2.0726968529752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'Aluminio 7075-T6'!$D$10:$D$18</c:f>
              <c:numCache>
                <c:formatCode>0.0000</c:formatCode>
                <c:ptCount val="9"/>
                <c:pt idx="0">
                  <c:v>1.0629921259842519E-3</c:v>
                </c:pt>
                <c:pt idx="1">
                  <c:v>1.8503937007874017E-3</c:v>
                </c:pt>
                <c:pt idx="2">
                  <c:v>2.6377952755905513E-3</c:v>
                </c:pt>
                <c:pt idx="3">
                  <c:v>3.7007874015748034E-3</c:v>
                </c:pt>
                <c:pt idx="4">
                  <c:v>4.488188976377953E-3</c:v>
                </c:pt>
                <c:pt idx="5">
                  <c:v>5.5511811023622043E-3</c:v>
                </c:pt>
                <c:pt idx="6">
                  <c:v>6.6141732283464573E-3</c:v>
                </c:pt>
                <c:pt idx="7">
                  <c:v>7.4015748031496069E-3</c:v>
                </c:pt>
                <c:pt idx="8">
                  <c:v>7.9330708661417334E-3</c:v>
                </c:pt>
              </c:numCache>
            </c:numRef>
          </c:xVal>
          <c:yVal>
            <c:numRef>
              <c:f>'Aluminio 7075-T6'!$E$10:$E$18</c:f>
              <c:numCache>
                <c:formatCode>0.0</c:formatCode>
                <c:ptCount val="9"/>
                <c:pt idx="0">
                  <c:v>0</c:v>
                </c:pt>
                <c:pt idx="1">
                  <c:v>73.651962008674246</c:v>
                </c:pt>
                <c:pt idx="2">
                  <c:v>142.81218056794489</c:v>
                </c:pt>
                <c:pt idx="3">
                  <c:v>214.67218165743702</c:v>
                </c:pt>
                <c:pt idx="4">
                  <c:v>282.93247270663386</c:v>
                </c:pt>
                <c:pt idx="5">
                  <c:v>350.30073034672239</c:v>
                </c:pt>
                <c:pt idx="6">
                  <c:v>419.46094890599301</c:v>
                </c:pt>
                <c:pt idx="7">
                  <c:v>481.4375355866041</c:v>
                </c:pt>
                <c:pt idx="8">
                  <c:v>525.44714846960073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3-438C-B266-42F68C2334BD}"/>
            </c:ext>
          </c:extLst>
        </c:ser>
        <c:ser>
          <c:idx val="1"/>
          <c:order val="1"/>
          <c:tx>
            <c:v>Recta Optima Minimos Cuadrados Lineales </c:v>
          </c:tx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'Aluminio 7075-T6'!$A$32:$A$40</c:f>
              <c:numCache>
                <c:formatCode>0.0000</c:formatCode>
                <c:ptCount val="9"/>
                <c:pt idx="0">
                  <c:v>1.0629921259842519E-3</c:v>
                </c:pt>
                <c:pt idx="1">
                  <c:v>1.8503937007874017E-3</c:v>
                </c:pt>
                <c:pt idx="2">
                  <c:v>2.6377952755905513E-3</c:v>
                </c:pt>
                <c:pt idx="3">
                  <c:v>3.7007874015748034E-3</c:v>
                </c:pt>
                <c:pt idx="4">
                  <c:v>4.488188976377953E-3</c:v>
                </c:pt>
                <c:pt idx="5">
                  <c:v>5.5511811023622043E-3</c:v>
                </c:pt>
                <c:pt idx="6">
                  <c:v>6.6141732283464573E-3</c:v>
                </c:pt>
                <c:pt idx="7">
                  <c:v>7.4015748031496069E-3</c:v>
                </c:pt>
                <c:pt idx="8">
                  <c:v>7.9330708661417334E-3</c:v>
                </c:pt>
              </c:numCache>
            </c:numRef>
          </c:xVal>
          <c:yVal>
            <c:numRef>
              <c:f>'Aluminio 7075-T6'!$K$32:$K$40</c:f>
              <c:numCache>
                <c:formatCode>General</c:formatCode>
                <c:ptCount val="9"/>
                <c:pt idx="0">
                  <c:v>15.290819408289778</c:v>
                </c:pt>
                <c:pt idx="1">
                  <c:v>73.789210597227054</c:v>
                </c:pt>
                <c:pt idx="2">
                  <c:v>132.28760178616434</c:v>
                </c:pt>
                <c:pt idx="3">
                  <c:v>211.26042989122965</c:v>
                </c:pt>
                <c:pt idx="4">
                  <c:v>269.75882108016697</c:v>
                </c:pt>
                <c:pt idx="5">
                  <c:v>348.73164918523219</c:v>
                </c:pt>
                <c:pt idx="6">
                  <c:v>427.70447729029763</c:v>
                </c:pt>
                <c:pt idx="7">
                  <c:v>486.20286847923484</c:v>
                </c:pt>
                <c:pt idx="8">
                  <c:v>525.6892825317675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D3-438C-B266-42F68C23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62735"/>
        <c:axId val="653957327"/>
      </c:scatterChart>
      <c:valAx>
        <c:axId val="6539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957327"/>
        <c:crosses val="autoZero"/>
        <c:crossBetween val="midCat"/>
      </c:valAx>
      <c:valAx>
        <c:axId val="6539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962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1803017</xdr:colOff>
      <xdr:row>10</xdr:row>
      <xdr:rowOff>38427</xdr:rowOff>
    </xdr:from>
    <xdr:to>
      <xdr:col>19</xdr:col>
      <xdr:colOff>51570</xdr:colOff>
      <xdr:row>26</xdr:row>
      <xdr:rowOff>135181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109C9E-AF56-407C-B4BD-9AF344FC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23</xdr:col>
      <xdr:colOff>50270</xdr:colOff>
      <xdr:row>50</xdr:row>
      <xdr:rowOff>6462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BCDF91-BD4D-4A88-8AF8-86F531E6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ea%20Curva%20Esfuerzo%20Deformaci&#243;n%20Unitar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ro A36"/>
    </sheetNames>
    <sheetDataSet>
      <sheetData sheetId="0">
        <row r="11">
          <cell r="D11">
            <v>0</v>
          </cell>
          <cell r="E11">
            <v>5.0888964074803145</v>
          </cell>
          <cell r="F11">
            <v>0</v>
          </cell>
          <cell r="G11">
            <v>5.0888964074803145</v>
          </cell>
        </row>
        <row r="12">
          <cell r="D12">
            <v>1.789265E-4</v>
          </cell>
          <cell r="E12">
            <v>21.552965059055119</v>
          </cell>
          <cell r="F12">
            <v>1.7891049456303333E-4</v>
          </cell>
          <cell r="G12">
            <v>21.556821455657758</v>
          </cell>
        </row>
        <row r="13">
          <cell r="D13">
            <v>5.3677999999999994E-4</v>
          </cell>
          <cell r="E13">
            <v>25.29478346456693</v>
          </cell>
          <cell r="F13">
            <v>5.3663598514970404E-4</v>
          </cell>
          <cell r="G13">
            <v>25.308361198435041</v>
          </cell>
        </row>
        <row r="14">
          <cell r="D14">
            <v>7.1570499999999997E-4</v>
          </cell>
          <cell r="E14">
            <v>49.841227854330704</v>
          </cell>
          <cell r="F14">
            <v>7.1544900531361213E-4</v>
          </cell>
          <cell r="G14">
            <v>49.876899470312182</v>
          </cell>
        </row>
        <row r="15">
          <cell r="D15">
            <v>1.0735574999999999E-3</v>
          </cell>
          <cell r="E15">
            <v>52.984374999999993</v>
          </cell>
          <cell r="F15">
            <v>1.0729816492495521E-3</v>
          </cell>
          <cell r="G15">
            <v>53.041256773164058</v>
          </cell>
        </row>
        <row r="16">
          <cell r="D16">
            <v>1.2524850000000002E-3</v>
          </cell>
          <cell r="E16">
            <v>82.469857283464563</v>
          </cell>
          <cell r="F16">
            <v>1.2517012949799569E-3</v>
          </cell>
          <cell r="G16">
            <v>82.57314954266424</v>
          </cell>
        </row>
        <row r="17">
          <cell r="D17">
            <v>1.6103375000000001E-3</v>
          </cell>
          <cell r="E17">
            <v>86.361343503937007</v>
          </cell>
          <cell r="F17">
            <v>1.6090422968577974E-3</v>
          </cell>
          <cell r="G17">
            <v>86.500414413931779</v>
          </cell>
        </row>
        <row r="18">
          <cell r="D18">
            <v>1.789265E-3</v>
          </cell>
          <cell r="E18">
            <v>112.10506889763779</v>
          </cell>
          <cell r="F18">
            <v>1.7876661722468028E-3</v>
          </cell>
          <cell r="G18">
            <v>112.30565457373892</v>
          </cell>
        </row>
        <row r="19">
          <cell r="D19">
            <v>2.0576549999999998E-3</v>
          </cell>
          <cell r="E19">
            <v>116.44562007874016</v>
          </cell>
          <cell r="F19">
            <v>2.0555409274750215E-3</v>
          </cell>
          <cell r="G19">
            <v>116.68522499112328</v>
          </cell>
        </row>
        <row r="20">
          <cell r="D20">
            <v>2.4155075000000001E-3</v>
          </cell>
          <cell r="E20">
            <v>143.68663877952756</v>
          </cell>
          <cell r="F20">
            <v>2.4125948511659542E-3</v>
          </cell>
          <cell r="G20">
            <v>144.0337149331493</v>
          </cell>
        </row>
        <row r="21">
          <cell r="D21">
            <v>2.6839000000000003E-3</v>
          </cell>
          <cell r="E21">
            <v>147.72760826771653</v>
          </cell>
          <cell r="F21">
            <v>2.6803047717803862E-3</v>
          </cell>
          <cell r="G21">
            <v>148.12409439554628</v>
          </cell>
        </row>
        <row r="22">
          <cell r="D22">
            <v>2.9522749999999999E-3</v>
          </cell>
          <cell r="E22">
            <v>177.66240157480314</v>
          </cell>
          <cell r="F22">
            <v>2.9479255944868258E-3</v>
          </cell>
          <cell r="G22">
            <v>178.18690984141239</v>
          </cell>
        </row>
        <row r="23">
          <cell r="D23">
            <v>3.2206750000000001E-3</v>
          </cell>
          <cell r="E23">
            <v>181.70337106299212</v>
          </cell>
          <cell r="F23">
            <v>3.2154997351922007E-3</v>
          </cell>
          <cell r="G23">
            <v>182.28857856759041</v>
          </cell>
        </row>
        <row r="24">
          <cell r="D24">
            <v>3.28525E-3</v>
          </cell>
          <cell r="E24">
            <v>202.35851377952756</v>
          </cell>
          <cell r="F24">
            <v>3.2798653562629843E-3</v>
          </cell>
          <cell r="G24">
            <v>203.02331208692175</v>
          </cell>
        </row>
        <row r="25">
          <cell r="D25">
            <v>3.8469249999999997E-3</v>
          </cell>
          <cell r="E25">
            <v>204.75332185039369</v>
          </cell>
          <cell r="F25">
            <v>3.8395445061042777E-3</v>
          </cell>
          <cell r="G25">
            <v>205.54099252305301</v>
          </cell>
        </row>
        <row r="26">
          <cell r="D26">
            <v>4.4731500000000004E-3</v>
          </cell>
          <cell r="E26">
            <v>209.24335629921259</v>
          </cell>
          <cell r="F26">
            <v>4.4631751993299915E-3</v>
          </cell>
          <cell r="G26">
            <v>210.17933321844239</v>
          </cell>
        </row>
        <row r="27">
          <cell r="D27">
            <v>5.2783250000000004E-3</v>
          </cell>
          <cell r="E27">
            <v>207.14812992125985</v>
          </cell>
          <cell r="F27">
            <v>5.2644434686605797E-3</v>
          </cell>
          <cell r="G27">
            <v>208.24152507412646</v>
          </cell>
        </row>
        <row r="28">
          <cell r="D28">
            <v>5.4572500000000003E-3</v>
          </cell>
          <cell r="E28">
            <v>205.50135334645671</v>
          </cell>
          <cell r="F28">
            <v>5.4424131656182944E-3</v>
          </cell>
          <cell r="G28">
            <v>206.62282560700669</v>
          </cell>
        </row>
        <row r="29">
          <cell r="D29">
            <v>6.17295E-3</v>
          </cell>
          <cell r="E29">
            <v>206.69906496062993</v>
          </cell>
          <cell r="F29">
            <v>6.1539753903232146E-3</v>
          </cell>
          <cell r="G29">
            <v>207.97500795367867</v>
          </cell>
        </row>
        <row r="30">
          <cell r="D30">
            <v>6.7097499999999996E-3</v>
          </cell>
          <cell r="E30">
            <v>209.09387303149609</v>
          </cell>
          <cell r="F30">
            <v>6.687339816104732E-3</v>
          </cell>
          <cell r="G30">
            <v>210.49684064606916</v>
          </cell>
        </row>
        <row r="31">
          <cell r="D31">
            <v>7.3359749999999998E-3</v>
          </cell>
          <cell r="E31">
            <v>204.60322342519686</v>
          </cell>
          <cell r="F31">
            <v>7.3091976144726931E-3</v>
          </cell>
          <cell r="G31">
            <v>206.1041875571635</v>
          </cell>
        </row>
        <row r="32">
          <cell r="D32">
            <v>8.0517000000000002E-3</v>
          </cell>
          <cell r="E32">
            <v>212.23671259842519</v>
          </cell>
          <cell r="F32">
            <v>8.0194580164457564E-3</v>
          </cell>
          <cell r="G32">
            <v>213.94557893725391</v>
          </cell>
        </row>
        <row r="33">
          <cell r="D33">
            <v>8.8568499999999994E-3</v>
          </cell>
          <cell r="E33">
            <v>214.03297244094486</v>
          </cell>
          <cell r="F33">
            <v>8.8178581648011949E-3</v>
          </cell>
          <cell r="G33">
            <v>215.92863037290843</v>
          </cell>
        </row>
        <row r="34">
          <cell r="D34">
            <v>9.5725749999999998E-3</v>
          </cell>
          <cell r="E34">
            <v>215.67913385826773</v>
          </cell>
          <cell r="F34">
            <v>9.5270482124025987E-3</v>
          </cell>
          <cell r="G34">
            <v>217.74373854306103</v>
          </cell>
        </row>
        <row r="35">
          <cell r="D35">
            <v>1.010935E-2</v>
          </cell>
          <cell r="E35">
            <v>219.27165354330711</v>
          </cell>
          <cell r="F35">
            <v>1.005859231941675E-2</v>
          </cell>
          <cell r="G35">
            <v>221.48834743405516</v>
          </cell>
        </row>
        <row r="36">
          <cell r="D36">
            <v>1.0198799999999999E-2</v>
          </cell>
          <cell r="E36">
            <v>210.88951771653541</v>
          </cell>
          <cell r="F36">
            <v>1.0147143167522158E-2</v>
          </cell>
          <cell r="G36">
            <v>213.0403377298228</v>
          </cell>
        </row>
        <row r="37">
          <cell r="D37">
            <v>1.0556650000000001E-2</v>
          </cell>
          <cell r="E37">
            <v>207.89616141732282</v>
          </cell>
          <cell r="F37">
            <v>1.0501317645924102E-2</v>
          </cell>
          <cell r="G37">
            <v>210.090848429749</v>
          </cell>
        </row>
        <row r="38">
          <cell r="D38">
            <v>1.1451299999999999E-2</v>
          </cell>
          <cell r="E38">
            <v>211.18909940944883</v>
          </cell>
          <cell r="F38">
            <v>1.1386230149241547E-2</v>
          </cell>
          <cell r="G38">
            <v>213.60748914351626</v>
          </cell>
        </row>
        <row r="39">
          <cell r="D39">
            <v>1.225645E-2</v>
          </cell>
          <cell r="E39">
            <v>208.64480807086616</v>
          </cell>
          <cell r="F39">
            <v>1.2181947853522479E-2</v>
          </cell>
          <cell r="G39">
            <v>211.20205272874634</v>
          </cell>
        </row>
        <row r="40">
          <cell r="D40">
            <v>1.3061624999999999E-2</v>
          </cell>
          <cell r="E40">
            <v>209.84190452755905</v>
          </cell>
          <cell r="F40">
            <v>1.2977057572196429E-2</v>
          </cell>
          <cell r="G40">
            <v>212.58278079378383</v>
          </cell>
        </row>
        <row r="41">
          <cell r="D41">
            <v>1.3687875E-2</v>
          </cell>
          <cell r="E41">
            <v>205.95041830708664</v>
          </cell>
          <cell r="F41">
            <v>1.3595042202197045E-2</v>
          </cell>
          <cell r="G41">
            <v>208.76944188907174</v>
          </cell>
        </row>
        <row r="42">
          <cell r="D42">
            <v>1.4761425E-2</v>
          </cell>
          <cell r="E42">
            <v>208.94377460629923</v>
          </cell>
          <cell r="F42">
            <v>1.4653535604260005E-2</v>
          </cell>
          <cell r="G42">
            <v>212.02808246436703</v>
          </cell>
        </row>
        <row r="43">
          <cell r="D43">
            <v>1.592445E-2</v>
          </cell>
          <cell r="E43">
            <v>211.48868110236219</v>
          </cell>
          <cell r="F43">
            <v>1.5798986155210228E-2</v>
          </cell>
          <cell r="G43">
            <v>214.85652203014271</v>
          </cell>
        </row>
        <row r="44">
          <cell r="D44">
            <v>1.6371774999999998E-2</v>
          </cell>
          <cell r="E44">
            <v>213.58390748031493</v>
          </cell>
          <cell r="F44">
            <v>1.6239202499384216E-2</v>
          </cell>
          <cell r="G44">
            <v>217.08065515720349</v>
          </cell>
        </row>
        <row r="45">
          <cell r="D45">
            <v>1.6819075000000003E-2</v>
          </cell>
          <cell r="E45">
            <v>215.23006889763781</v>
          </cell>
          <cell r="F45">
            <v>1.6679200551919418E-2</v>
          </cell>
          <cell r="G45">
            <v>218.85003956868232</v>
          </cell>
        </row>
        <row r="46">
          <cell r="D46">
            <v>1.7445325000000001E-2</v>
          </cell>
          <cell r="E46">
            <v>218.82258858267718</v>
          </cell>
          <cell r="F46">
            <v>1.7294902247120627E-2</v>
          </cell>
          <cell r="G46">
            <v>222.64001975784328</v>
          </cell>
        </row>
        <row r="47">
          <cell r="D47">
            <v>1.789265E-2</v>
          </cell>
          <cell r="E47">
            <v>220.91781496062993</v>
          </cell>
          <cell r="F47">
            <v>1.7734460701487376E-2</v>
          </cell>
          <cell r="G47">
            <v>224.87062010248525</v>
          </cell>
        </row>
        <row r="48">
          <cell r="D48">
            <v>1.8429424999999999E-2</v>
          </cell>
          <cell r="E48">
            <v>217.17581200787401</v>
          </cell>
          <cell r="F48">
            <v>1.826166120579114E-2</v>
          </cell>
          <cell r="G48">
            <v>221.17823734708719</v>
          </cell>
        </row>
        <row r="49">
          <cell r="D49">
            <v>1.8966199999999999E-2</v>
          </cell>
          <cell r="E49">
            <v>218.82258858267718</v>
          </cell>
          <cell r="F49">
            <v>1.8788583916170051E-2</v>
          </cell>
          <cell r="G49">
            <v>222.97282156225396</v>
          </cell>
        </row>
        <row r="50">
          <cell r="D50">
            <v>1.9502974999999999E-2</v>
          </cell>
          <cell r="E50">
            <v>214.18245570866142</v>
          </cell>
          <cell r="F50">
            <v>1.9315229125221579E-2</v>
          </cell>
          <cell r="G50">
            <v>218.35965078778605</v>
          </cell>
        </row>
        <row r="51">
          <cell r="D51">
            <v>2.0039750000000002E-2</v>
          </cell>
          <cell r="E51">
            <v>219.27165354330711</v>
          </cell>
          <cell r="F51">
            <v>1.9841597125081385E-2</v>
          </cell>
          <cell r="G51">
            <v>223.6658026624016</v>
          </cell>
        </row>
        <row r="52">
          <cell r="D52">
            <v>2.0576549999999999E-2</v>
          </cell>
          <cell r="E52">
            <v>215.23006889763781</v>
          </cell>
          <cell r="F52">
            <v>2.0367712703381894E-2</v>
          </cell>
          <cell r="G52">
            <v>219.65876117181347</v>
          </cell>
        </row>
        <row r="53">
          <cell r="D53">
            <v>2.1202774999999997E-2</v>
          </cell>
          <cell r="E53">
            <v>212.38619586614172</v>
          </cell>
          <cell r="F53">
            <v>2.0981123772803853E-2</v>
          </cell>
          <cell r="G53">
            <v>216.88937259019744</v>
          </cell>
        </row>
        <row r="54">
          <cell r="D54">
            <v>2.1739575000000001E-2</v>
          </cell>
          <cell r="E54">
            <v>216.57726377952758</v>
          </cell>
          <cell r="F54">
            <v>2.1506640327251917E-2</v>
          </cell>
          <cell r="G54">
            <v>221.28556144875742</v>
          </cell>
        </row>
        <row r="55">
          <cell r="D55">
            <v>2.2365800000000002E-2</v>
          </cell>
          <cell r="E55">
            <v>220.91781496062993</v>
          </cell>
          <cell r="F55">
            <v>2.2119353377420662E-2</v>
          </cell>
          <cell r="G55">
            <v>225.85881862647639</v>
          </cell>
        </row>
        <row r="56">
          <cell r="D56">
            <v>2.33499E-2</v>
          </cell>
          <cell r="E56">
            <v>216.57726377952758</v>
          </cell>
          <cell r="F56">
            <v>2.3081461725038218E-2</v>
          </cell>
          <cell r="G56">
            <v>221.63432123105315</v>
          </cell>
        </row>
        <row r="57">
          <cell r="D57">
            <v>2.4691850000000001E-2</v>
          </cell>
          <cell r="E57">
            <v>218.37352362204726</v>
          </cell>
          <cell r="F57">
            <v>2.439193324452579E-2</v>
          </cell>
          <cell r="G57">
            <v>223.76556991129431</v>
          </cell>
        </row>
        <row r="58">
          <cell r="D58">
            <v>2.54075E-2</v>
          </cell>
          <cell r="E58">
            <v>216.72674704724409</v>
          </cell>
          <cell r="F58">
            <v>2.5090094559555839E-2</v>
          </cell>
          <cell r="G58">
            <v>222.23323187284694</v>
          </cell>
        </row>
        <row r="59">
          <cell r="D59">
            <v>2.5854750000000003E-2</v>
          </cell>
          <cell r="E59">
            <v>220.6182332677165</v>
          </cell>
          <cell r="F59">
            <v>2.5526167525932817E-2</v>
          </cell>
          <cell r="G59">
            <v>226.32226253429499</v>
          </cell>
        </row>
        <row r="60">
          <cell r="D60">
            <v>2.6302249999999999E-2</v>
          </cell>
          <cell r="E60">
            <v>224.80930118110237</v>
          </cell>
          <cell r="F60">
            <v>2.5962294008549176E-2</v>
          </cell>
          <cell r="G60">
            <v>230.72229162309304</v>
          </cell>
        </row>
        <row r="61">
          <cell r="D61">
            <v>2.7196750000000002E-2</v>
          </cell>
          <cell r="E61">
            <v>211.93774606299212</v>
          </cell>
          <cell r="F61">
            <v>2.6833490007744536E-2</v>
          </cell>
          <cell r="G61">
            <v>217.70176395823083</v>
          </cell>
        </row>
        <row r="62">
          <cell r="D62">
            <v>2.7644250000000002E-2</v>
          </cell>
          <cell r="E62">
            <v>228.70078740157479</v>
          </cell>
          <cell r="F62">
            <v>2.7269046829001779E-2</v>
          </cell>
          <cell r="G62">
            <v>235.02304914370077</v>
          </cell>
        </row>
        <row r="63">
          <cell r="D63">
            <v>2.835975E-2</v>
          </cell>
          <cell r="E63">
            <v>232.74175688976376</v>
          </cell>
          <cell r="F63">
            <v>2.7965057176145103E-2</v>
          </cell>
          <cell r="G63">
            <v>239.34225492971822</v>
          </cell>
        </row>
        <row r="64">
          <cell r="D64">
            <v>2.9612250000000003E-2</v>
          </cell>
          <cell r="E64">
            <v>236.4837598425197</v>
          </cell>
          <cell r="F64">
            <v>2.9182275053399133E-2</v>
          </cell>
          <cell r="G64">
            <v>243.48657605991636</v>
          </cell>
        </row>
        <row r="65">
          <cell r="D65">
            <v>3.1401499999999999E-2</v>
          </cell>
          <cell r="E65">
            <v>239.92618110236222</v>
          </cell>
          <cell r="F65">
            <v>3.0918556967579124E-2</v>
          </cell>
          <cell r="G65">
            <v>247.46022307824808</v>
          </cell>
        </row>
        <row r="66">
          <cell r="D66">
            <v>3.3012E-2</v>
          </cell>
          <cell r="E66">
            <v>246.06299212598424</v>
          </cell>
          <cell r="F66">
            <v>3.24788067205612E-2</v>
          </cell>
          <cell r="G66">
            <v>254.18602362204723</v>
          </cell>
        </row>
        <row r="67">
          <cell r="D67">
            <v>3.5785249999999998E-2</v>
          </cell>
          <cell r="E67">
            <v>250.85260826771653</v>
          </cell>
          <cell r="F67">
            <v>3.5159834705450435E-2</v>
          </cell>
          <cell r="G67">
            <v>259.82943156772882</v>
          </cell>
        </row>
        <row r="68">
          <cell r="D68">
            <v>3.8290249999999998E-2</v>
          </cell>
          <cell r="E68">
            <v>258.18651574803152</v>
          </cell>
          <cell r="F68">
            <v>3.7575369933571634E-2</v>
          </cell>
          <cell r="G68">
            <v>268.07254198265258</v>
          </cell>
        </row>
        <row r="69">
          <cell r="D69">
            <v>3.9989999999999998E-2</v>
          </cell>
          <cell r="E69">
            <v>261.62893700787401</v>
          </cell>
          <cell r="F69">
            <v>3.9211097722437777E-2</v>
          </cell>
          <cell r="G69">
            <v>272.09147819881889</v>
          </cell>
        </row>
        <row r="70">
          <cell r="D70">
            <v>4.2584499999999997E-2</v>
          </cell>
          <cell r="E70">
            <v>265.96948818897636</v>
          </cell>
          <cell r="F70">
            <v>4.1702726561903138E-2</v>
          </cell>
          <cell r="G70">
            <v>277.29566585875983</v>
          </cell>
        </row>
        <row r="71">
          <cell r="D71">
            <v>4.8041750000000001E-2</v>
          </cell>
          <cell r="E71">
            <v>275.24913877952753</v>
          </cell>
          <cell r="F71">
            <v>4.6923422891606531E-2</v>
          </cell>
          <cell r="G71">
            <v>288.47258909248893</v>
          </cell>
        </row>
        <row r="72">
          <cell r="D72">
            <v>4.9204749999999998E-2</v>
          </cell>
          <cell r="E72">
            <v>280.78740157480314</v>
          </cell>
          <cell r="F72">
            <v>4.8032496259197359E-2</v>
          </cell>
          <cell r="G72">
            <v>294.60347547244089</v>
          </cell>
        </row>
        <row r="73">
          <cell r="D73">
            <v>5.2604249999999998E-2</v>
          </cell>
          <cell r="E73">
            <v>284.22982283464569</v>
          </cell>
          <cell r="F73">
            <v>5.1267331550518908E-2</v>
          </cell>
          <cell r="G73">
            <v>299.18151949249506</v>
          </cell>
        </row>
        <row r="74">
          <cell r="D74">
            <v>5.5646000000000001E-2</v>
          </cell>
          <cell r="E74">
            <v>287.82172736220474</v>
          </cell>
          <cell r="F74">
            <v>5.4152901810119877E-2</v>
          </cell>
          <cell r="G74">
            <v>303.83785520300199</v>
          </cell>
        </row>
        <row r="75">
          <cell r="D75">
            <v>5.8240500000000001E-2</v>
          </cell>
          <cell r="E75">
            <v>291.41424704724409</v>
          </cell>
          <cell r="F75">
            <v>5.6607623293791855E-2</v>
          </cell>
          <cell r="G75">
            <v>308.3863585023991</v>
          </cell>
        </row>
        <row r="76">
          <cell r="D76">
            <v>6.1997999999999998E-2</v>
          </cell>
          <cell r="E76">
            <v>296.65231299212599</v>
          </cell>
          <cell r="F76">
            <v>6.0152039578802413E-2</v>
          </cell>
          <cell r="G76">
            <v>315.04416309301183</v>
          </cell>
        </row>
        <row r="77">
          <cell r="D77">
            <v>6.4503000000000005E-2</v>
          </cell>
          <cell r="E77">
            <v>299.94525098425197</v>
          </cell>
          <cell r="F77">
            <v>6.250802357194446E-2</v>
          </cell>
          <cell r="G77">
            <v>319.29261950848917</v>
          </cell>
        </row>
        <row r="78">
          <cell r="D78">
            <v>6.7812999999999998E-2</v>
          </cell>
          <cell r="E78">
            <v>304.13631889763781</v>
          </cell>
          <cell r="F78">
            <v>6.5612631574364491E-2</v>
          </cell>
          <cell r="G78">
            <v>324.76071509104327</v>
          </cell>
        </row>
        <row r="79">
          <cell r="D79">
            <v>6.9960250000000002E-2</v>
          </cell>
          <cell r="E79">
            <v>305.03444881889766</v>
          </cell>
          <cell r="F79">
            <v>6.7621498251043591E-2</v>
          </cell>
          <cell r="G79">
            <v>326.37473511687995</v>
          </cell>
        </row>
        <row r="80">
          <cell r="D80">
            <v>7.1928500000000006E-2</v>
          </cell>
          <cell r="E80">
            <v>308.02780511811022</v>
          </cell>
          <cell r="F80">
            <v>6.945936266302169E-2</v>
          </cell>
          <cell r="G80">
            <v>330.18378309854825</v>
          </cell>
        </row>
        <row r="81">
          <cell r="D81">
            <v>7.6491000000000003E-2</v>
          </cell>
          <cell r="E81">
            <v>311.02116141732284</v>
          </cell>
          <cell r="F81">
            <v>7.3706677360021455E-2</v>
          </cell>
          <cell r="G81">
            <v>334.81148107529532</v>
          </cell>
        </row>
        <row r="82">
          <cell r="D82">
            <v>8.0159000000000008E-2</v>
          </cell>
          <cell r="E82">
            <v>314.16461614173227</v>
          </cell>
          <cell r="F82">
            <v>7.7108252522222809E-2</v>
          </cell>
          <cell r="G82">
            <v>339.3477376070374</v>
          </cell>
        </row>
        <row r="83">
          <cell r="D83">
            <v>8.8658000000000001E-2</v>
          </cell>
          <cell r="E83">
            <v>320.30081200787401</v>
          </cell>
          <cell r="F83">
            <v>8.4945745040147957E-2</v>
          </cell>
          <cell r="G83">
            <v>348.6980413988681</v>
          </cell>
        </row>
        <row r="84">
          <cell r="D84">
            <v>9.0805250000000004E-2</v>
          </cell>
          <cell r="E84">
            <v>321.64800688976379</v>
          </cell>
          <cell r="F84">
            <v>8.6916184959012238E-2</v>
          </cell>
          <cell r="G84">
            <v>350.85533456739051</v>
          </cell>
        </row>
        <row r="85">
          <cell r="D85">
            <v>9.3936499999999992E-2</v>
          </cell>
          <cell r="E85">
            <v>322.54613681102359</v>
          </cell>
          <cell r="F85">
            <v>8.978265843949304E-2</v>
          </cell>
          <cell r="G85">
            <v>352.84499199157233</v>
          </cell>
        </row>
        <row r="86">
          <cell r="D86">
            <v>9.72465E-2</v>
          </cell>
          <cell r="E86">
            <v>324.64136318897636</v>
          </cell>
          <cell r="F86">
            <v>9.280385978845547E-2</v>
          </cell>
          <cell r="G86">
            <v>356.21159951433316</v>
          </cell>
        </row>
        <row r="87">
          <cell r="D87">
            <v>0.10368775</v>
          </cell>
          <cell r="E87">
            <v>328.23388287401571</v>
          </cell>
          <cell r="F87">
            <v>9.8657072704572926E-2</v>
          </cell>
          <cell r="G87">
            <v>362.26771566298589</v>
          </cell>
        </row>
        <row r="88">
          <cell r="D88">
            <v>0.11075549999999999</v>
          </cell>
          <cell r="E88">
            <v>331.07775590551182</v>
          </cell>
          <cell r="F88">
            <v>0.10504041443089465</v>
          </cell>
          <cell r="G88">
            <v>367.74643829970472</v>
          </cell>
        </row>
        <row r="89">
          <cell r="D89">
            <v>0.11871775</v>
          </cell>
          <cell r="E89">
            <v>332.72391732283461</v>
          </cell>
          <cell r="F89">
            <v>0.11218316337578504</v>
          </cell>
          <cell r="G89">
            <v>372.22415215858757</v>
          </cell>
        </row>
        <row r="90">
          <cell r="D90">
            <v>0.12444324999999999</v>
          </cell>
          <cell r="E90">
            <v>334.52017716535431</v>
          </cell>
          <cell r="F90">
            <v>0.1172880242695714</v>
          </cell>
          <cell r="G90">
            <v>376.14895520238673</v>
          </cell>
        </row>
        <row r="91">
          <cell r="D91">
            <v>0.13500000000000001</v>
          </cell>
          <cell r="E91">
            <v>336.46592027559058</v>
          </cell>
          <cell r="F91">
            <v>0.12663265093336601</v>
          </cell>
          <cell r="G91">
            <v>381.88881951279529</v>
          </cell>
        </row>
        <row r="92">
          <cell r="D92">
            <v>0.14197825</v>
          </cell>
          <cell r="E92">
            <v>337.8125</v>
          </cell>
          <cell r="F92">
            <v>0.13276206551829936</v>
          </cell>
          <cell r="G92">
            <v>385.774527578125</v>
          </cell>
        </row>
        <row r="93">
          <cell r="D93">
            <v>0.148509</v>
          </cell>
          <cell r="E93">
            <v>338.41166338582673</v>
          </cell>
          <cell r="F93">
            <v>0.13846457942454032</v>
          </cell>
          <cell r="G93">
            <v>388.66884110359246</v>
          </cell>
        </row>
        <row r="94">
          <cell r="D94">
            <v>0.17946325000000002</v>
          </cell>
          <cell r="E94">
            <v>338.41166338582673</v>
          </cell>
          <cell r="F94">
            <v>0.16505946211016514</v>
          </cell>
          <cell r="G94">
            <v>399.14412033495319</v>
          </cell>
        </row>
        <row r="95">
          <cell r="D95">
            <v>0.18635200000000002</v>
          </cell>
          <cell r="E95">
            <v>337.51353346456693</v>
          </cell>
          <cell r="F95">
            <v>0.1708830524931102</v>
          </cell>
          <cell r="G95">
            <v>400.40985545275595</v>
          </cell>
        </row>
        <row r="96">
          <cell r="D96">
            <v>0.19019875</v>
          </cell>
          <cell r="E96">
            <v>335.86675688976379</v>
          </cell>
          <cell r="F96">
            <v>0.17412030998440658</v>
          </cell>
          <cell r="G96">
            <v>399.74819421675073</v>
          </cell>
        </row>
        <row r="97">
          <cell r="D97">
            <v>0.19252474999999999</v>
          </cell>
          <cell r="E97">
            <v>334.07111220472439</v>
          </cell>
          <cell r="F97">
            <v>0.17607269828196423</v>
          </cell>
          <cell r="G97">
            <v>398.3880695641609</v>
          </cell>
        </row>
        <row r="98">
          <cell r="D98">
            <v>0.19413525000000001</v>
          </cell>
          <cell r="E98">
            <v>331.97527066929132</v>
          </cell>
          <cell r="F98">
            <v>0.17742228326218284</v>
          </cell>
          <cell r="G98">
            <v>396.42337283449183</v>
          </cell>
        </row>
        <row r="99">
          <cell r="D99">
            <v>0.1959245</v>
          </cell>
          <cell r="E99">
            <v>329.58046259842519</v>
          </cell>
          <cell r="F99">
            <v>0.17891952644554041</v>
          </cell>
          <cell r="G99">
            <v>394.15334994279038</v>
          </cell>
        </row>
        <row r="100">
          <cell r="D100">
            <v>0.19646125</v>
          </cell>
          <cell r="E100">
            <v>327.18565452755905</v>
          </cell>
          <cell r="F100">
            <v>0.17936824171564766</v>
          </cell>
          <cell r="G100">
            <v>391.46495719811145</v>
          </cell>
        </row>
        <row r="101">
          <cell r="D101">
            <v>0.19690850000000001</v>
          </cell>
          <cell r="E101">
            <v>325.09042814960628</v>
          </cell>
          <cell r="F101">
            <v>0.17974198255130916</v>
          </cell>
          <cell r="G101">
            <v>389.10349672090302</v>
          </cell>
        </row>
        <row r="102">
          <cell r="D102">
            <v>0.19771374999999999</v>
          </cell>
          <cell r="E102">
            <v>323.29416830708658</v>
          </cell>
          <cell r="F102">
            <v>0.1804145312427386</v>
          </cell>
          <cell r="G102">
            <v>387.2138706762118</v>
          </cell>
        </row>
        <row r="103">
          <cell r="D103">
            <v>0.1982505</v>
          </cell>
          <cell r="E103">
            <v>320.00184547244095</v>
          </cell>
          <cell r="F103">
            <v>0.18086257633270944</v>
          </cell>
          <cell r="G103">
            <v>383.44237133827505</v>
          </cell>
        </row>
        <row r="104">
          <cell r="D104">
            <v>0.19923449999999998</v>
          </cell>
          <cell r="E104">
            <v>315.06213090551182</v>
          </cell>
          <cell r="F104">
            <v>0.18168343657187894</v>
          </cell>
          <cell r="G104">
            <v>377.83337702540604</v>
          </cell>
        </row>
        <row r="105">
          <cell r="D105">
            <v>0.19995025</v>
          </cell>
          <cell r="E105">
            <v>311.32074311023621</v>
          </cell>
          <cell r="F105">
            <v>0.18228009760120092</v>
          </cell>
          <cell r="G105">
            <v>373.56940352531376</v>
          </cell>
        </row>
        <row r="106">
          <cell r="D106">
            <v>0.200845</v>
          </cell>
          <cell r="E106">
            <v>305.93257874015751</v>
          </cell>
          <cell r="F106">
            <v>0.18302547565159977</v>
          </cell>
          <cell r="G106">
            <v>367.37760751722442</v>
          </cell>
        </row>
        <row r="107">
          <cell r="D107">
            <v>0.20209749999999999</v>
          </cell>
          <cell r="E107">
            <v>297.55044291338584</v>
          </cell>
          <cell r="F107">
            <v>0.18406794763203993</v>
          </cell>
          <cell r="G107">
            <v>357.68464355007382</v>
          </cell>
        </row>
        <row r="108">
          <cell r="D108">
            <v>0.20272375000000001</v>
          </cell>
          <cell r="E108">
            <v>290.21653543307087</v>
          </cell>
          <cell r="F108">
            <v>0.18458877637484694</v>
          </cell>
          <cell r="G108">
            <v>349.05031980807092</v>
          </cell>
        </row>
        <row r="109">
          <cell r="D109">
            <v>0.20370774999999999</v>
          </cell>
          <cell r="E109">
            <v>283.18220964566927</v>
          </cell>
          <cell r="F109">
            <v>0.18540658486417427</v>
          </cell>
          <cell r="G109">
            <v>340.86862041261685</v>
          </cell>
        </row>
        <row r="110">
          <cell r="D110">
            <v>0.2042445</v>
          </cell>
          <cell r="E110">
            <v>276.89591535433067</v>
          </cell>
          <cell r="F110">
            <v>0.18585239935978143</v>
          </cell>
          <cell r="G110">
            <v>333.45038313791827</v>
          </cell>
        </row>
        <row r="111">
          <cell r="D111">
            <v>0.20469175000000001</v>
          </cell>
          <cell r="E111">
            <v>270.31003937007875</v>
          </cell>
          <cell r="F111">
            <v>0.18622372508925153</v>
          </cell>
          <cell r="G111">
            <v>325.64027437130909</v>
          </cell>
        </row>
        <row r="112">
          <cell r="D112">
            <v>0.20496024999999998</v>
          </cell>
          <cell r="E112">
            <v>264.32332677165357</v>
          </cell>
          <cell r="F112">
            <v>0.18644657884664989</v>
          </cell>
          <cell r="G112">
            <v>318.4991019076034</v>
          </cell>
        </row>
        <row r="113">
          <cell r="D113">
            <v>0.20585474999999998</v>
          </cell>
          <cell r="E113">
            <v>250.70312500000003</v>
          </cell>
          <cell r="F113">
            <v>0.18718865158225823</v>
          </cell>
          <cell r="G113">
            <v>302.31155412109376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69" workbookViewId="0">
      <selection activeCell="M4" sqref="M4"/>
    </sheetView>
  </sheetViews>
  <sheetFormatPr baseColWidth="10" defaultColWidth="11.44140625" defaultRowHeight="14.4" x14ac:dyDescent="0.3"/>
  <cols>
    <col min="4" max="4" width="23.109375" bestFit="1" customWidth="1"/>
    <col min="5" max="5" width="15.6640625" customWidth="1"/>
    <col min="6" max="7" width="16.33203125" customWidth="1"/>
    <col min="8" max="8" width="26.33203125" customWidth="1"/>
    <col min="9" max="9" width="26.44140625" bestFit="1" customWidth="1"/>
    <col min="12" max="12" width="14.109375" bestFit="1" customWidth="1"/>
    <col min="13" max="13" width="17.88671875" customWidth="1"/>
    <col min="14" max="15" width="11.44140625" customWidth="1"/>
  </cols>
  <sheetData>
    <row r="1" spans="1:11" x14ac:dyDescent="0.3">
      <c r="A1" s="1"/>
      <c r="B1" s="2"/>
      <c r="C1" s="1"/>
      <c r="D1" s="3"/>
      <c r="E1" s="3"/>
      <c r="F1" s="3"/>
      <c r="G1" s="3"/>
      <c r="H1" s="3"/>
      <c r="I1" s="16" t="s">
        <v>0</v>
      </c>
      <c r="J1" s="16" t="s">
        <v>1</v>
      </c>
      <c r="K1" s="16" t="s">
        <v>2</v>
      </c>
    </row>
    <row r="2" spans="1:11" x14ac:dyDescent="0.3">
      <c r="A2" s="15" t="s">
        <v>3</v>
      </c>
      <c r="B2" s="2">
        <v>50.8</v>
      </c>
      <c r="C2" s="1"/>
      <c r="D2" s="15" t="s">
        <v>4</v>
      </c>
      <c r="E2" s="2">
        <v>53.2</v>
      </c>
      <c r="F2" s="2"/>
      <c r="G2" s="2"/>
      <c r="H2" s="2"/>
      <c r="I2" s="4" t="s">
        <v>5</v>
      </c>
      <c r="J2" s="5">
        <v>7.9000000000000008E-3</v>
      </c>
      <c r="K2" s="6" t="s">
        <v>6</v>
      </c>
    </row>
    <row r="3" spans="1:11" x14ac:dyDescent="0.3">
      <c r="A3" s="15" t="s">
        <v>7</v>
      </c>
      <c r="B3" s="2">
        <v>12.7</v>
      </c>
      <c r="C3" s="1"/>
      <c r="D3" s="1"/>
      <c r="E3" s="2"/>
      <c r="F3" s="2"/>
      <c r="G3" s="2"/>
      <c r="H3" s="2"/>
      <c r="I3" s="4" t="s">
        <v>8</v>
      </c>
      <c r="J3" s="7">
        <v>74292.960000000006</v>
      </c>
      <c r="K3" s="6" t="s">
        <v>6</v>
      </c>
    </row>
    <row r="4" spans="1:11" x14ac:dyDescent="0.3">
      <c r="A4" s="1"/>
      <c r="B4" s="2"/>
      <c r="C4" s="1"/>
      <c r="D4" s="1"/>
      <c r="E4" s="2"/>
      <c r="F4" s="2"/>
      <c r="G4" s="2"/>
      <c r="H4" s="2"/>
      <c r="I4" s="4" t="s">
        <v>9</v>
      </c>
      <c r="J4" s="20">
        <f>SUM(H10:H18)</f>
        <v>1.8681801097957516</v>
      </c>
      <c r="K4" s="6" t="s">
        <v>6</v>
      </c>
    </row>
    <row r="5" spans="1:11" ht="17.399999999999999" x14ac:dyDescent="0.3">
      <c r="A5" s="15" t="s">
        <v>10</v>
      </c>
      <c r="B5" s="2">
        <f>PI()*(B3/2)^2</f>
        <v>126.67686977437442</v>
      </c>
      <c r="C5" s="1"/>
      <c r="D5" s="1" t="s">
        <v>24</v>
      </c>
      <c r="E5" s="2">
        <f>(B5*B2)/E2</f>
        <v>120.96212376951542</v>
      </c>
      <c r="F5" s="2"/>
      <c r="G5" s="2"/>
      <c r="H5" s="2"/>
      <c r="I5" s="4" t="s">
        <v>11</v>
      </c>
      <c r="J5" s="8">
        <v>647.28</v>
      </c>
      <c r="K5" s="6" t="s">
        <v>6</v>
      </c>
    </row>
    <row r="6" spans="1:11" x14ac:dyDescent="0.3">
      <c r="A6" s="3"/>
      <c r="B6" s="3"/>
      <c r="C6" s="3"/>
      <c r="D6" s="3"/>
      <c r="E6" s="3"/>
      <c r="F6" s="3"/>
      <c r="G6" s="3"/>
      <c r="H6" s="3"/>
      <c r="I6" s="4" t="s">
        <v>12</v>
      </c>
      <c r="J6" s="8">
        <v>643.51</v>
      </c>
      <c r="K6" s="6" t="s">
        <v>6</v>
      </c>
    </row>
    <row r="7" spans="1:11" x14ac:dyDescent="0.3">
      <c r="A7" s="3"/>
      <c r="B7" s="3"/>
      <c r="C7" s="3"/>
      <c r="D7" s="3"/>
      <c r="E7" s="3"/>
      <c r="F7" s="3"/>
      <c r="G7" s="3"/>
      <c r="H7" s="3"/>
      <c r="I7" s="4" t="s">
        <v>13</v>
      </c>
      <c r="J7" s="20">
        <f>SUM(H10:H28)</f>
        <v>49.513644214417518</v>
      </c>
      <c r="K7" s="6" t="s">
        <v>14</v>
      </c>
    </row>
    <row r="8" spans="1:11" x14ac:dyDescent="0.3">
      <c r="A8" s="31" t="s">
        <v>15</v>
      </c>
      <c r="B8" s="32"/>
      <c r="C8" s="1"/>
      <c r="D8" s="31" t="s">
        <v>25</v>
      </c>
      <c r="E8" s="32"/>
      <c r="F8" s="31" t="s">
        <v>16</v>
      </c>
      <c r="G8" s="32"/>
      <c r="H8" s="1"/>
      <c r="I8" s="4" t="s">
        <v>17</v>
      </c>
      <c r="J8" s="8">
        <f>((E2-B2)/B2)*100</f>
        <v>4.7244094488189097</v>
      </c>
      <c r="K8" s="6" t="s">
        <v>18</v>
      </c>
    </row>
    <row r="9" spans="1:11" ht="17.399999999999999" x14ac:dyDescent="0.3">
      <c r="A9" s="15" t="s">
        <v>19</v>
      </c>
      <c r="B9" s="15" t="s">
        <v>20</v>
      </c>
      <c r="C9" s="1"/>
      <c r="D9" s="15" t="s">
        <v>21</v>
      </c>
      <c r="E9" s="15" t="s">
        <v>22</v>
      </c>
      <c r="F9" s="17"/>
      <c r="G9" s="17"/>
      <c r="H9" s="15" t="s">
        <v>23</v>
      </c>
      <c r="I9" s="4" t="s">
        <v>40</v>
      </c>
      <c r="J9" s="8">
        <f>((B5-E5)/B5)*100</f>
        <v>4.5112781954887318</v>
      </c>
      <c r="K9" s="6" t="s">
        <v>18</v>
      </c>
    </row>
    <row r="10" spans="1:11" x14ac:dyDescent="0.3">
      <c r="A10" s="9">
        <v>5.3999999999999999E-2</v>
      </c>
      <c r="B10" s="10">
        <v>0</v>
      </c>
      <c r="C10" s="9"/>
      <c r="D10" s="18">
        <f>A10/B$2</f>
        <v>1.0629921259842519E-3</v>
      </c>
      <c r="E10" s="19">
        <f>B10/$B$5</f>
        <v>0</v>
      </c>
      <c r="F10" s="28">
        <f>LN(D10+1)</f>
        <v>1.0624275499120585E-3</v>
      </c>
      <c r="G10" s="18">
        <f>E10*(D10+1)</f>
        <v>0</v>
      </c>
      <c r="H10" s="18">
        <v>0</v>
      </c>
      <c r="I10" s="11"/>
      <c r="J10" s="12"/>
      <c r="K10" s="12"/>
    </row>
    <row r="11" spans="1:11" x14ac:dyDescent="0.3">
      <c r="A11" s="9">
        <v>9.4E-2</v>
      </c>
      <c r="B11" s="10">
        <v>9330</v>
      </c>
      <c r="C11" s="9"/>
      <c r="D11" s="18">
        <f t="shared" ref="D11:D28" si="0">A11/B$2</f>
        <v>1.8503937007874017E-3</v>
      </c>
      <c r="E11" s="19">
        <f t="shared" ref="E11:E28" si="1">B11/$B$5</f>
        <v>73.651962008674246</v>
      </c>
      <c r="F11" s="28">
        <f t="shared" ref="F11:F28" si="2">LN(D11+1)</f>
        <v>1.8486838313263331E-3</v>
      </c>
      <c r="G11" s="18">
        <f t="shared" ref="G11:G28" si="3">E11*(D11+1)</f>
        <v>73.788247135225731</v>
      </c>
      <c r="H11" s="18">
        <f>(G11+G10)*(F11-F10)*0.5</f>
        <v>2.9008236402310043E-2</v>
      </c>
      <c r="I11" s="11"/>
      <c r="J11" s="13"/>
      <c r="K11" s="13"/>
    </row>
    <row r="12" spans="1:11" x14ac:dyDescent="0.3">
      <c r="A12" s="9">
        <v>0.13400000000000001</v>
      </c>
      <c r="B12" s="10">
        <v>18091</v>
      </c>
      <c r="C12" s="9"/>
      <c r="D12" s="18">
        <f t="shared" si="0"/>
        <v>2.6377952755905513E-3</v>
      </c>
      <c r="E12" s="19">
        <f t="shared" si="1"/>
        <v>142.81218056794489</v>
      </c>
      <c r="F12" s="28">
        <f t="shared" si="2"/>
        <v>2.6343223994494806E-3</v>
      </c>
      <c r="G12" s="18">
        <f t="shared" si="3"/>
        <v>143.1888898631438</v>
      </c>
      <c r="H12" s="18">
        <f t="shared" ref="H12:H28" si="4">(G12+G11)*(F12-F11)*0.5</f>
        <v>8.5232803613429525E-2</v>
      </c>
      <c r="I12" s="11"/>
      <c r="J12" s="13"/>
      <c r="K12" s="13"/>
    </row>
    <row r="13" spans="1:11" x14ac:dyDescent="0.3">
      <c r="A13" s="9">
        <v>0.188</v>
      </c>
      <c r="B13" s="10">
        <v>27194</v>
      </c>
      <c r="C13" s="9"/>
      <c r="D13" s="18">
        <f t="shared" si="0"/>
        <v>3.7007874015748034E-3</v>
      </c>
      <c r="E13" s="19">
        <f t="shared" si="1"/>
        <v>214.67218165743702</v>
      </c>
      <c r="F13" s="28">
        <f t="shared" si="2"/>
        <v>3.6939563362386818E-3</v>
      </c>
      <c r="G13" s="18">
        <f t="shared" si="3"/>
        <v>215.46663776278345</v>
      </c>
      <c r="H13" s="18">
        <f t="shared" si="4"/>
        <v>0.19002178434473468</v>
      </c>
      <c r="I13" s="11"/>
      <c r="J13" s="13"/>
      <c r="K13" s="13"/>
    </row>
    <row r="14" spans="1:11" x14ac:dyDescent="0.3">
      <c r="A14" s="9">
        <v>0.22800000000000001</v>
      </c>
      <c r="B14" s="10">
        <v>35841</v>
      </c>
      <c r="C14" s="9"/>
      <c r="D14" s="18">
        <f t="shared" si="0"/>
        <v>4.488188976377953E-3</v>
      </c>
      <c r="E14" s="19">
        <f t="shared" si="1"/>
        <v>282.93247270663386</v>
      </c>
      <c r="F14" s="28">
        <f t="shared" si="2"/>
        <v>4.4781470916073667E-3</v>
      </c>
      <c r="G14" s="18">
        <f t="shared" si="3"/>
        <v>284.20232711169513</v>
      </c>
      <c r="H14" s="18">
        <f t="shared" si="4"/>
        <v>0.19591789149960309</v>
      </c>
      <c r="I14" s="11"/>
      <c r="J14" s="13"/>
      <c r="K14" s="13"/>
    </row>
    <row r="15" spans="1:11" x14ac:dyDescent="0.3">
      <c r="A15" s="9">
        <v>0.28199999999999997</v>
      </c>
      <c r="B15" s="10">
        <v>44375</v>
      </c>
      <c r="C15" s="9"/>
      <c r="D15" s="18">
        <f t="shared" si="0"/>
        <v>5.5511811023622043E-3</v>
      </c>
      <c r="E15" s="19">
        <f t="shared" si="1"/>
        <v>350.30073034672239</v>
      </c>
      <c r="F15" s="28">
        <f t="shared" si="2"/>
        <v>5.5358300812092861E-3</v>
      </c>
      <c r="G15" s="18">
        <f t="shared" si="3"/>
        <v>352.24531314116683</v>
      </c>
      <c r="H15" s="18">
        <f t="shared" si="4"/>
        <v>0.33657992143386695</v>
      </c>
      <c r="I15" s="11"/>
      <c r="J15" s="14"/>
      <c r="K15" s="14"/>
    </row>
    <row r="16" spans="1:11" x14ac:dyDescent="0.3">
      <c r="A16" s="9">
        <v>0.33600000000000002</v>
      </c>
      <c r="B16" s="10">
        <v>53136</v>
      </c>
      <c r="C16" s="9"/>
      <c r="D16" s="18">
        <f t="shared" si="0"/>
        <v>6.6141732283464573E-3</v>
      </c>
      <c r="E16" s="19">
        <f t="shared" si="1"/>
        <v>419.46094890599301</v>
      </c>
      <c r="F16" s="28">
        <f t="shared" si="2"/>
        <v>6.5923955593732604E-3</v>
      </c>
      <c r="G16" s="18">
        <f t="shared" si="3"/>
        <v>422.23533628458381</v>
      </c>
      <c r="H16" s="18">
        <f t="shared" si="4"/>
        <v>0.40914475884463181</v>
      </c>
      <c r="I16" s="11"/>
      <c r="J16" s="13"/>
      <c r="K16" s="13"/>
    </row>
    <row r="17" spans="1:15" x14ac:dyDescent="0.3">
      <c r="A17" s="9">
        <v>0.376</v>
      </c>
      <c r="B17" s="10">
        <v>60987</v>
      </c>
      <c r="C17" s="9"/>
      <c r="D17" s="18">
        <f t="shared" si="0"/>
        <v>7.4015748031496069E-3</v>
      </c>
      <c r="E17" s="19">
        <f t="shared" si="1"/>
        <v>481.4375355866041</v>
      </c>
      <c r="F17" s="28">
        <f t="shared" si="2"/>
        <v>7.3743175634002006E-3</v>
      </c>
      <c r="G17" s="18">
        <f t="shared" si="3"/>
        <v>485.00093151929229</v>
      </c>
      <c r="H17" s="18">
        <f t="shared" si="4"/>
        <v>0.3546940003235643</v>
      </c>
      <c r="I17" s="11"/>
      <c r="J17" s="13"/>
      <c r="K17" s="13"/>
    </row>
    <row r="18" spans="1:15" x14ac:dyDescent="0.3">
      <c r="A18" s="9">
        <v>0.40300000000000002</v>
      </c>
      <c r="B18" s="10">
        <v>66562</v>
      </c>
      <c r="C18" s="9"/>
      <c r="D18" s="18">
        <f t="shared" si="0"/>
        <v>7.9330708661417334E-3</v>
      </c>
      <c r="E18" s="19">
        <f t="shared" si="1"/>
        <v>525.44714846960073</v>
      </c>
      <c r="F18" s="28">
        <f t="shared" si="2"/>
        <v>7.9017694944792539E-3</v>
      </c>
      <c r="G18" s="18">
        <f t="shared" si="3"/>
        <v>529.61555793482216</v>
      </c>
      <c r="H18" s="18">
        <f t="shared" si="4"/>
        <v>0.26758071333361128</v>
      </c>
      <c r="I18" s="11"/>
      <c r="J18" s="13"/>
      <c r="K18" s="13"/>
    </row>
    <row r="19" spans="1:15" x14ac:dyDescent="0.3">
      <c r="A19" s="3">
        <v>0.52400000000000002</v>
      </c>
      <c r="B19" s="3">
        <v>67928</v>
      </c>
      <c r="C19" s="3"/>
      <c r="D19" s="21">
        <f t="shared" si="0"/>
        <v>1.0314960629921261E-2</v>
      </c>
      <c r="E19" s="22">
        <f t="shared" si="1"/>
        <v>536.23049038855561</v>
      </c>
      <c r="F19" s="29">
        <f t="shared" si="2"/>
        <v>1.0262124448335739E-2</v>
      </c>
      <c r="G19" s="21">
        <f t="shared" si="3"/>
        <v>541.76168678547697</v>
      </c>
      <c r="H19" s="21">
        <f t="shared" si="4"/>
        <v>1.2644152935123349</v>
      </c>
      <c r="I19" s="11"/>
      <c r="J19" s="12"/>
      <c r="K19" s="12"/>
    </row>
    <row r="20" spans="1:15" x14ac:dyDescent="0.3">
      <c r="A20" s="3">
        <v>0.68500000000000005</v>
      </c>
      <c r="B20" s="3">
        <v>68952</v>
      </c>
      <c r="C20" s="3"/>
      <c r="D20" s="18">
        <f t="shared" si="0"/>
        <v>1.3484251968503939E-2</v>
      </c>
      <c r="E20" s="19">
        <f t="shared" si="1"/>
        <v>544.31404977728903</v>
      </c>
      <c r="F20" s="28">
        <f t="shared" si="2"/>
        <v>1.3394148524277892E-2</v>
      </c>
      <c r="G20" s="18">
        <f t="shared" si="3"/>
        <v>551.65371757448281</v>
      </c>
      <c r="H20" s="18">
        <f t="shared" si="4"/>
        <v>1.7123016857307087</v>
      </c>
      <c r="I20" s="11"/>
      <c r="J20" s="12"/>
      <c r="K20" s="12"/>
    </row>
    <row r="21" spans="1:15" x14ac:dyDescent="0.3">
      <c r="A21" s="3">
        <v>1.008</v>
      </c>
      <c r="B21" s="3">
        <v>70317</v>
      </c>
      <c r="C21" s="3"/>
      <c r="D21" s="18">
        <f t="shared" si="0"/>
        <v>1.9842519685039372E-2</v>
      </c>
      <c r="E21" s="19">
        <f t="shared" si="1"/>
        <v>555.08949759527832</v>
      </c>
      <c r="F21" s="28">
        <f t="shared" si="2"/>
        <v>1.964822291078841E-2</v>
      </c>
      <c r="G21" s="18">
        <f t="shared" si="3"/>
        <v>566.10387187827121</v>
      </c>
      <c r="H21" s="18">
        <f t="shared" si="4"/>
        <v>3.4952695552621043</v>
      </c>
      <c r="I21" s="11"/>
      <c r="J21" s="12"/>
      <c r="K21" s="12"/>
    </row>
    <row r="22" spans="1:15" x14ac:dyDescent="0.3">
      <c r="A22" s="3">
        <v>1.5189999999999999</v>
      </c>
      <c r="B22" s="3">
        <v>71682</v>
      </c>
      <c r="C22" s="3"/>
      <c r="D22" s="18">
        <f t="shared" si="0"/>
        <v>2.9901574803149606E-2</v>
      </c>
      <c r="E22" s="19">
        <f t="shared" si="1"/>
        <v>565.86494541326772</v>
      </c>
      <c r="F22" s="28">
        <f t="shared" si="2"/>
        <v>2.9463239232001472E-2</v>
      </c>
      <c r="G22" s="18">
        <f t="shared" si="3"/>
        <v>582.78519840702279</v>
      </c>
      <c r="H22" s="18">
        <f t="shared" si="4"/>
        <v>5.6381824880567315</v>
      </c>
      <c r="I22" s="11"/>
      <c r="J22" s="12"/>
      <c r="K22" s="12"/>
    </row>
    <row r="23" spans="1:15" x14ac:dyDescent="0.3">
      <c r="A23" s="3">
        <v>2.0430000000000001</v>
      </c>
      <c r="B23" s="3">
        <v>72934</v>
      </c>
      <c r="C23" s="3"/>
      <c r="D23" s="18">
        <f t="shared" si="0"/>
        <v>4.0216535433070869E-2</v>
      </c>
      <c r="E23" s="19">
        <f t="shared" si="1"/>
        <v>575.7483598221487</v>
      </c>
      <c r="F23" s="28">
        <f t="shared" si="2"/>
        <v>3.9428898628364829E-2</v>
      </c>
      <c r="G23" s="18">
        <f t="shared" si="3"/>
        <v>598.90296413546855</v>
      </c>
      <c r="H23" s="18">
        <f t="shared" si="4"/>
        <v>5.8881508703064638</v>
      </c>
      <c r="I23" s="11"/>
      <c r="J23" s="12"/>
      <c r="K23" s="12"/>
    </row>
    <row r="24" spans="1:15" x14ac:dyDescent="0.3">
      <c r="A24" s="3">
        <v>2.5270000000000001</v>
      </c>
      <c r="B24" s="3">
        <v>73844</v>
      </c>
      <c r="C24" s="3"/>
      <c r="D24" s="18">
        <f t="shared" si="0"/>
        <v>4.9744094488188985E-2</v>
      </c>
      <c r="E24" s="19">
        <f t="shared" si="1"/>
        <v>582.93199170080823</v>
      </c>
      <c r="F24" s="28">
        <f t="shared" si="2"/>
        <v>4.854641492994162E-2</v>
      </c>
      <c r="G24" s="18">
        <f t="shared" si="3"/>
        <v>611.92941577616148</v>
      </c>
      <c r="H24" s="18">
        <f t="shared" si="4"/>
        <v>5.5198919811606544</v>
      </c>
      <c r="I24" s="11"/>
      <c r="J24" s="12"/>
      <c r="K24" s="12"/>
    </row>
    <row r="25" spans="1:15" x14ac:dyDescent="0.3">
      <c r="A25" s="3">
        <v>3.0510000000000002</v>
      </c>
      <c r="B25" s="3">
        <v>74641</v>
      </c>
      <c r="C25" s="3"/>
      <c r="D25" s="18">
        <f t="shared" si="0"/>
        <v>6.0059055118110244E-2</v>
      </c>
      <c r="E25" s="19">
        <f t="shared" si="1"/>
        <v>589.22359017035956</v>
      </c>
      <c r="F25" s="28">
        <f t="shared" si="2"/>
        <v>5.8324618947674642E-2</v>
      </c>
      <c r="G25" s="18">
        <f t="shared" si="3"/>
        <v>624.61180224929194</v>
      </c>
      <c r="H25" s="18">
        <f t="shared" si="4"/>
        <v>6.0455761530944869</v>
      </c>
      <c r="I25" s="11"/>
      <c r="J25" s="12"/>
      <c r="K25" s="12"/>
    </row>
    <row r="26" spans="1:15" x14ac:dyDescent="0.3">
      <c r="A26" s="3">
        <v>3.548</v>
      </c>
      <c r="B26" s="3">
        <v>75323</v>
      </c>
      <c r="C26" s="3"/>
      <c r="D26" s="18">
        <f t="shared" si="0"/>
        <v>6.9842519685039378E-2</v>
      </c>
      <c r="E26" s="19">
        <f t="shared" si="1"/>
        <v>594.60736702887141</v>
      </c>
      <c r="F26" s="28">
        <f t="shared" si="2"/>
        <v>6.7511459777640948E-2</v>
      </c>
      <c r="G26" s="18">
        <f t="shared" si="3"/>
        <v>636.13624376545476</v>
      </c>
      <c r="H26" s="18">
        <f t="shared" si="4"/>
        <v>5.791145812714257</v>
      </c>
      <c r="I26" s="11"/>
      <c r="J26" s="12"/>
      <c r="K26" s="12"/>
    </row>
    <row r="27" spans="1:15" x14ac:dyDescent="0.3">
      <c r="A27" s="3">
        <v>4.0860000000000003</v>
      </c>
      <c r="B27" s="3">
        <v>75892</v>
      </c>
      <c r="C27" s="3"/>
      <c r="D27" s="18">
        <f t="shared" si="0"/>
        <v>8.0433070866141737E-2</v>
      </c>
      <c r="E27" s="19">
        <f t="shared" si="1"/>
        <v>599.09911047827507</v>
      </c>
      <c r="F27" s="28">
        <f t="shared" si="2"/>
        <v>7.7361952303229481E-2</v>
      </c>
      <c r="G27" s="18">
        <f t="shared" si="3"/>
        <v>647.28649168721665</v>
      </c>
      <c r="H27" s="18">
        <f t="shared" si="4"/>
        <v>6.3211730313734655</v>
      </c>
      <c r="I27" s="11"/>
      <c r="J27" s="12"/>
      <c r="K27" s="12"/>
    </row>
    <row r="28" spans="1:15" x14ac:dyDescent="0.3">
      <c r="A28" s="3">
        <v>4.5960000000000001</v>
      </c>
      <c r="B28" s="3">
        <v>74755</v>
      </c>
      <c r="C28" s="3"/>
      <c r="D28" s="18">
        <f t="shared" si="0"/>
        <v>9.0472440944881896E-2</v>
      </c>
      <c r="E28" s="19">
        <f t="shared" si="1"/>
        <v>590.12351768043334</v>
      </c>
      <c r="F28" s="28">
        <f t="shared" si="2"/>
        <v>8.6611034396035014E-2</v>
      </c>
      <c r="G28" s="18">
        <f>E28*(D28+1)</f>
        <v>643.51343278396223</v>
      </c>
      <c r="H28" s="18">
        <f t="shared" si="4"/>
        <v>5.9693572334105571</v>
      </c>
      <c r="I28" s="11"/>
      <c r="J28" s="12"/>
      <c r="K28" s="12"/>
    </row>
    <row r="30" spans="1:15" x14ac:dyDescent="0.3">
      <c r="A30" s="32" t="s">
        <v>26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M30" s="32" t="s">
        <v>27</v>
      </c>
      <c r="N30" s="32"/>
      <c r="O30" s="32"/>
    </row>
    <row r="31" spans="1:15" ht="15.6" x14ac:dyDescent="0.3">
      <c r="A31" s="23" t="s">
        <v>28</v>
      </c>
      <c r="B31" s="23" t="s">
        <v>29</v>
      </c>
      <c r="C31" s="23" t="s">
        <v>30</v>
      </c>
      <c r="D31" s="23" t="s">
        <v>31</v>
      </c>
      <c r="E31" s="23" t="s">
        <v>32</v>
      </c>
      <c r="F31" s="23" t="s">
        <v>33</v>
      </c>
      <c r="G31" s="23" t="s">
        <v>34</v>
      </c>
      <c r="H31" s="23" t="s">
        <v>35</v>
      </c>
      <c r="I31" s="23" t="s">
        <v>36</v>
      </c>
      <c r="J31" s="23" t="s">
        <v>37</v>
      </c>
      <c r="K31" s="23" t="s">
        <v>38</v>
      </c>
      <c r="L31" s="23" t="s">
        <v>39</v>
      </c>
      <c r="M31" s="30">
        <f>0.02*D28</f>
        <v>1.809448818897638E-3</v>
      </c>
      <c r="N31" s="30"/>
      <c r="O31" s="30"/>
    </row>
    <row r="32" spans="1:15" x14ac:dyDescent="0.3">
      <c r="A32" s="18">
        <f>D10</f>
        <v>1.0629921259842519E-3</v>
      </c>
      <c r="B32" s="25">
        <f>E10</f>
        <v>0</v>
      </c>
      <c r="C32">
        <f>A32*B32</f>
        <v>0</v>
      </c>
      <c r="D32" s="27">
        <f>A32^2</f>
        <v>1.1299522599045197E-6</v>
      </c>
      <c r="E32" s="26">
        <f>SUM(A32:A40)</f>
        <v>4.1240157480314968E-2</v>
      </c>
      <c r="F32" s="25">
        <f>SUM(B32:B40)</f>
        <v>2490.7151602496106</v>
      </c>
      <c r="G32">
        <f>SUM(C32:C40)</f>
        <v>15.028080503102998</v>
      </c>
      <c r="H32" s="27">
        <f>SUM(D32:D40)</f>
        <v>2.3763136276272554E-4</v>
      </c>
      <c r="I32">
        <f>((9)*G32-E32*F32)/((9)*H32-(E32)^2)</f>
        <v>74292.956809950338</v>
      </c>
      <c r="J32">
        <f>(F32/9)-I32*(E32/9)</f>
        <v>-63.68200869677554</v>
      </c>
      <c r="K32">
        <f>I$32*A32+J$32</f>
        <v>15.290819408289778</v>
      </c>
      <c r="L32" s="24">
        <f>_xlfn.COVARIANCE.P(A32:A45,B32:B45)/(_xlfn.STDEV.P(A32:A45)*_xlfn.STDEV.P(B32:B45))</f>
        <v>0.99884223721909748</v>
      </c>
    </row>
    <row r="33" spans="1:11" x14ac:dyDescent="0.3">
      <c r="A33" s="18">
        <f>D11</f>
        <v>1.8503937007874017E-3</v>
      </c>
      <c r="B33" s="25">
        <f t="shared" ref="B33:B40" si="5">E11</f>
        <v>73.651962008674246</v>
      </c>
      <c r="C33">
        <f t="shared" ref="C33:C40" si="6">A33*B33</f>
        <v>0.13628512655148387</v>
      </c>
      <c r="D33" s="27">
        <f t="shared" ref="D33:D40" si="7">A33^2</f>
        <v>3.4239568479136966E-6</v>
      </c>
      <c r="K33">
        <f t="shared" ref="K33:K40" si="8">I$32*A33+J$32</f>
        <v>73.789210597227054</v>
      </c>
    </row>
    <row r="34" spans="1:11" x14ac:dyDescent="0.3">
      <c r="A34" s="18">
        <f t="shared" ref="A34:A40" si="9">D12</f>
        <v>2.6377952755905513E-3</v>
      </c>
      <c r="B34" s="25">
        <f t="shared" si="5"/>
        <v>142.81218056794489</v>
      </c>
      <c r="C34">
        <f t="shared" si="6"/>
        <v>0.37670929519890978</v>
      </c>
      <c r="D34" s="27">
        <f t="shared" si="7"/>
        <v>6.9579639159278329E-6</v>
      </c>
      <c r="K34">
        <f t="shared" si="8"/>
        <v>132.28760178616434</v>
      </c>
    </row>
    <row r="35" spans="1:11" x14ac:dyDescent="0.3">
      <c r="A35" s="18">
        <f t="shared" si="9"/>
        <v>3.7007874015748034E-3</v>
      </c>
      <c r="B35" s="25">
        <f t="shared" si="5"/>
        <v>214.67218165743702</v>
      </c>
      <c r="C35">
        <f t="shared" si="6"/>
        <v>0.79445610534642053</v>
      </c>
      <c r="D35" s="27">
        <f t="shared" si="7"/>
        <v>1.3695827391654786E-5</v>
      </c>
      <c r="K35">
        <f t="shared" si="8"/>
        <v>211.26042989122965</v>
      </c>
    </row>
    <row r="36" spans="1:11" x14ac:dyDescent="0.3">
      <c r="A36" s="18">
        <f t="shared" si="9"/>
        <v>4.488188976377953E-3</v>
      </c>
      <c r="B36" s="25">
        <f t="shared" si="5"/>
        <v>282.93247270663386</v>
      </c>
      <c r="C36">
        <f t="shared" si="6"/>
        <v>1.2698544050612701</v>
      </c>
      <c r="D36" s="27">
        <f t="shared" si="7"/>
        <v>2.0143840287680579E-5</v>
      </c>
      <c r="K36">
        <f t="shared" si="8"/>
        <v>269.75882108016697</v>
      </c>
    </row>
    <row r="37" spans="1:11" x14ac:dyDescent="0.3">
      <c r="A37" s="18">
        <f t="shared" si="9"/>
        <v>5.5511811023622043E-3</v>
      </c>
      <c r="B37" s="25">
        <f t="shared" si="5"/>
        <v>350.30073034672239</v>
      </c>
      <c r="C37">
        <f t="shared" si="6"/>
        <v>1.9445827944444036</v>
      </c>
      <c r="D37" s="27">
        <f>A37^2</f>
        <v>3.0815611631223257E-5</v>
      </c>
      <c r="K37">
        <f t="shared" si="8"/>
        <v>348.73164918523219</v>
      </c>
    </row>
    <row r="38" spans="1:11" x14ac:dyDescent="0.3">
      <c r="A38" s="18">
        <f t="shared" si="9"/>
        <v>6.6141732283464573E-3</v>
      </c>
      <c r="B38" s="25">
        <f t="shared" si="5"/>
        <v>419.46094890599301</v>
      </c>
      <c r="C38">
        <f t="shared" si="6"/>
        <v>2.77438737859082</v>
      </c>
      <c r="D38" s="27">
        <f t="shared" si="7"/>
        <v>4.3747287494574994E-5</v>
      </c>
      <c r="K38">
        <f t="shared" si="8"/>
        <v>427.70447729029763</v>
      </c>
    </row>
    <row r="39" spans="1:11" x14ac:dyDescent="0.3">
      <c r="A39" s="18">
        <f t="shared" si="9"/>
        <v>7.4015748031496069E-3</v>
      </c>
      <c r="B39" s="25">
        <f t="shared" si="5"/>
        <v>481.4375355866041</v>
      </c>
      <c r="C39">
        <f t="shared" si="6"/>
        <v>3.5633959326882509</v>
      </c>
      <c r="D39" s="27">
        <f t="shared" si="7"/>
        <v>5.4783309566619145E-5</v>
      </c>
      <c r="K39">
        <f t="shared" si="8"/>
        <v>486.20286847923484</v>
      </c>
    </row>
    <row r="40" spans="1:11" x14ac:dyDescent="0.3">
      <c r="A40" s="18">
        <f t="shared" si="9"/>
        <v>7.9330708661417334E-3</v>
      </c>
      <c r="B40" s="25">
        <f t="shared" si="5"/>
        <v>525.44714846960073</v>
      </c>
      <c r="C40">
        <f t="shared" si="6"/>
        <v>4.1684094652214396</v>
      </c>
      <c r="D40" s="27">
        <f t="shared" si="7"/>
        <v>6.2933613367226749E-5</v>
      </c>
      <c r="K40">
        <f t="shared" si="8"/>
        <v>525.6892825317675</v>
      </c>
    </row>
  </sheetData>
  <mergeCells count="6">
    <mergeCell ref="M31:O31"/>
    <mergeCell ref="A8:B8"/>
    <mergeCell ref="D8:E8"/>
    <mergeCell ref="F8:G8"/>
    <mergeCell ref="A30:K30"/>
    <mergeCell ref="M30:O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Aluminio 7075-T6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Jesús Rojas</dc:creator>
  <cp:keywords/>
  <dc:description/>
  <cp:lastModifiedBy>mafer gomez</cp:lastModifiedBy>
  <cp:revision/>
  <dcterms:created xsi:type="dcterms:W3CDTF">2020-03-11T15:24:46Z</dcterms:created>
  <dcterms:modified xsi:type="dcterms:W3CDTF">2020-10-11T01:31:14Z</dcterms:modified>
  <cp:category/>
  <cp:contentStatus/>
</cp:coreProperties>
</file>