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defaultThemeVersion="124226"/>
  <xr:revisionPtr revIDLastSave="0" documentId="13_ncr:1_{BF85AC13-A319-4339-B631-5E362B500C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p Sheet" sheetId="2" r:id="rId1"/>
    <sheet name="Q 1" sheetId="17" r:id="rId2"/>
    <sheet name="Q 2" sheetId="18" r:id="rId3"/>
    <sheet name="Q 3" sheetId="28" r:id="rId4"/>
    <sheet name="Q 4" sheetId="29" r:id="rId5"/>
    <sheet name="Q 5" sheetId="30" r:id="rId6"/>
    <sheet name="Q 6" sheetId="27" r:id="rId7"/>
    <sheet name="Q 7" sheetId="19" r:id="rId8"/>
    <sheet name="Q 8" sheetId="16" r:id="rId9"/>
    <sheet name="Q 9" sheetId="31" r:id="rId10"/>
    <sheet name="Q10" sheetId="32" r:id="rId11"/>
    <sheet name="Q11" sheetId="33" r:id="rId12"/>
    <sheet name="Q12" sheetId="34" r:id="rId1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'Q 2'!$B$5:$E$5</definedName>
    <definedName name="_xlnm._FilterDatabase" localSheetId="3" hidden="1">'Q 3'!#REF!</definedName>
    <definedName name="_xlnm._FilterDatabase" localSheetId="4" hidden="1">'Q 4'!$B$9:$E$323</definedName>
    <definedName name="_xlnm._FilterDatabase" localSheetId="5" hidden="1">'Q 5'!#REF!</definedName>
    <definedName name="_xlnm._FilterDatabase" localSheetId="6" hidden="1">'Q 6'!#REF!</definedName>
    <definedName name="_xlnm._FilterDatabase" localSheetId="7" hidden="1">'Q 7'!$B$11:$G$86</definedName>
    <definedName name="_xlnm._FilterDatabase" localSheetId="9" hidden="1">'Q 9'!#REF!</definedName>
    <definedName name="Base_Ball">'Q 8'!$I$23:$I$25</definedName>
    <definedName name="Cricket">'Q 8'!$G$23:$G$25</definedName>
    <definedName name="Food">'Q 8'!$E$17:$E$19</definedName>
    <definedName name="Fruit">'Q 8'!$C$23:$C$25</definedName>
    <definedName name="Game">'Q 8'!$G$17:$G$19</definedName>
    <definedName name="Hockey">'Q 8'!$H$23:$H$25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123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  <definedName name="Sweets">'Q 8'!$E$23:$E$25</definedName>
    <definedName name="Things">'Q 8'!$F$12:$F$13</definedName>
    <definedName name="Things_">'Q 8'!$F$12:$F$13</definedName>
    <definedName name="Vegetable">'Q 8'!$D$23:$D$25</definedName>
  </definedNames>
  <calcPr calcId="191029" calcMode="autoNoTable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34" l="1"/>
  <c r="C12" i="34"/>
  <c r="C13" i="34"/>
  <c r="C14" i="34"/>
  <c r="C15" i="34"/>
  <c r="C16" i="34"/>
  <c r="C17" i="34"/>
  <c r="C18" i="34"/>
  <c r="C19" i="34"/>
  <c r="C10" i="34"/>
  <c r="E11" i="34"/>
  <c r="E12" i="34"/>
  <c r="E13" i="34"/>
  <c r="E14" i="34"/>
  <c r="E15" i="34"/>
  <c r="E16" i="34"/>
  <c r="E17" i="34"/>
  <c r="E18" i="34"/>
  <c r="E19" i="34"/>
  <c r="E10" i="34"/>
  <c r="D10" i="33"/>
  <c r="D11" i="33"/>
  <c r="D12" i="33"/>
  <c r="D13" i="33"/>
  <c r="D9" i="33"/>
  <c r="H12" i="32"/>
  <c r="H11" i="32"/>
  <c r="H10" i="32"/>
  <c r="I10" i="32"/>
  <c r="I11" i="32"/>
  <c r="I12" i="32"/>
  <c r="I9" i="32"/>
  <c r="H9" i="32"/>
  <c r="G9" i="32"/>
  <c r="G10" i="32"/>
  <c r="G11" i="32"/>
  <c r="G12" i="32"/>
  <c r="E6" i="18"/>
  <c r="E7" i="18"/>
  <c r="E8" i="18"/>
  <c r="E9" i="18"/>
  <c r="E10" i="18"/>
  <c r="E11" i="18"/>
  <c r="E12" i="18"/>
  <c r="E13" i="18"/>
  <c r="E14" i="18"/>
  <c r="E15" i="18"/>
  <c r="D10" i="34" a="1"/>
  <c r="D10" i="34"/>
  <c r="D27" i="34"/>
  <c r="D28" i="34"/>
  <c r="D29" i="34"/>
  <c r="D30" i="34"/>
  <c r="D31" i="34"/>
  <c r="D32" i="34"/>
  <c r="D33" i="34"/>
  <c r="D34" i="34"/>
  <c r="D35" i="34"/>
  <c r="D26" i="34"/>
  <c r="C9" i="33"/>
  <c r="C11" i="33"/>
  <c r="C12" i="33"/>
  <c r="C13" i="33"/>
  <c r="C10" i="33"/>
  <c r="F23" i="33"/>
  <c r="F24" i="33"/>
  <c r="F25" i="33"/>
  <c r="F26" i="33"/>
  <c r="F27" i="33"/>
  <c r="F28" i="33"/>
  <c r="F29" i="33"/>
  <c r="F22" i="33"/>
  <c r="H23" i="33"/>
  <c r="H24" i="33"/>
  <c r="H25" i="33"/>
  <c r="H26" i="33"/>
  <c r="H27" i="33"/>
  <c r="H28" i="33"/>
  <c r="H29" i="33"/>
  <c r="H22" i="33"/>
  <c r="F12" i="32"/>
  <c r="F11" i="32"/>
  <c r="F10" i="32"/>
  <c r="F9" i="32"/>
  <c r="E12" i="32"/>
  <c r="E11" i="32"/>
  <c r="E10" i="32"/>
  <c r="D12" i="32"/>
  <c r="D11" i="32"/>
  <c r="D10" i="32"/>
  <c r="E9" i="32"/>
  <c r="D9" i="32"/>
  <c r="C12" i="32"/>
  <c r="C11" i="32"/>
  <c r="C10" i="32"/>
  <c r="C9" i="32"/>
  <c r="C21" i="31"/>
  <c r="C20" i="31"/>
  <c r="C19" i="31"/>
  <c r="G13" i="19"/>
  <c r="G14" i="19"/>
  <c r="G15" i="19"/>
  <c r="G16" i="19"/>
  <c r="G17" i="19"/>
  <c r="G18" i="19"/>
  <c r="G19" i="19"/>
  <c r="G20" i="19"/>
  <c r="G21" i="19"/>
  <c r="G22" i="19"/>
  <c r="G23" i="19"/>
  <c r="G12" i="19"/>
  <c r="H9" i="27"/>
  <c r="H8" i="27"/>
  <c r="D16" i="30"/>
  <c r="D17" i="30"/>
  <c r="D18" i="30"/>
  <c r="D19" i="30"/>
  <c r="D20" i="30"/>
  <c r="D21" i="30"/>
  <c r="D22" i="30"/>
  <c r="D23" i="30"/>
  <c r="D24" i="30"/>
  <c r="D25" i="30"/>
  <c r="D26" i="30"/>
  <c r="D27" i="30"/>
  <c r="D28" i="30"/>
  <c r="D29" i="30"/>
  <c r="D30" i="30"/>
  <c r="D15" i="30"/>
  <c r="D14" i="30"/>
  <c r="D13" i="30"/>
  <c r="D12" i="30"/>
  <c r="E6" i="29" a="1"/>
  <c r="E6" i="29"/>
  <c r="G8" i="28"/>
  <c r="I14" i="28"/>
  <c r="I15" i="28"/>
  <c r="I16" i="28"/>
  <c r="I17" i="28"/>
  <c r="I18" i="28"/>
  <c r="I19" i="28"/>
  <c r="I20" i="28"/>
  <c r="I21" i="28"/>
  <c r="I22" i="28"/>
  <c r="I23" i="28"/>
  <c r="I24" i="28"/>
  <c r="I25" i="28"/>
  <c r="I26" i="28"/>
  <c r="I27" i="28"/>
  <c r="I28" i="28"/>
  <c r="I29" i="28"/>
  <c r="I30" i="28"/>
  <c r="I31" i="28"/>
  <c r="I32" i="28"/>
  <c r="I33" i="28"/>
  <c r="I34" i="28"/>
  <c r="I35" i="28"/>
  <c r="I36" i="28"/>
  <c r="I37" i="28"/>
  <c r="I38" i="28"/>
  <c r="I39" i="28"/>
  <c r="I40" i="28"/>
  <c r="I41" i="28"/>
  <c r="I42" i="28"/>
  <c r="I43" i="28"/>
  <c r="I44" i="28"/>
  <c r="I45" i="28"/>
  <c r="I46" i="28"/>
  <c r="I47" i="28"/>
  <c r="I48" i="28"/>
  <c r="I49" i="28"/>
  <c r="I50" i="28"/>
  <c r="I51" i="28"/>
  <c r="I52" i="28"/>
  <c r="I53" i="28"/>
  <c r="I54" i="28"/>
  <c r="I55" i="28"/>
  <c r="I56" i="28"/>
  <c r="I57" i="28"/>
  <c r="I58" i="28"/>
  <c r="I59" i="28"/>
  <c r="I60" i="28"/>
  <c r="I61" i="28"/>
  <c r="I62" i="28"/>
  <c r="I63" i="28"/>
  <c r="I64" i="28"/>
  <c r="I65" i="28"/>
  <c r="I66" i="28"/>
  <c r="I67" i="28"/>
  <c r="I68" i="28"/>
  <c r="I69" i="28"/>
  <c r="I70" i="28"/>
  <c r="I71" i="28"/>
  <c r="I72" i="28"/>
  <c r="I73" i="28"/>
  <c r="I74" i="28"/>
  <c r="I75" i="28"/>
  <c r="I76" i="28"/>
  <c r="I77" i="28"/>
  <c r="I78" i="28"/>
  <c r="I79" i="28"/>
  <c r="I80" i="28"/>
  <c r="I81" i="28"/>
  <c r="I82" i="28"/>
  <c r="I83" i="28"/>
  <c r="I84" i="28"/>
  <c r="I85" i="28"/>
  <c r="I86" i="28"/>
  <c r="I87" i="28"/>
  <c r="I88" i="28"/>
  <c r="I89" i="28"/>
  <c r="I90" i="28"/>
  <c r="I91" i="28"/>
  <c r="I92" i="28"/>
  <c r="I93" i="28"/>
  <c r="I94" i="28"/>
  <c r="I95" i="28"/>
  <c r="I96" i="28"/>
  <c r="I97" i="28"/>
  <c r="I98" i="28"/>
  <c r="I99" i="28"/>
  <c r="I100" i="28"/>
  <c r="I101" i="28"/>
  <c r="I102" i="28"/>
  <c r="I103" i="28"/>
  <c r="I104" i="28"/>
  <c r="I105" i="28"/>
  <c r="I106" i="28"/>
  <c r="I107" i="28"/>
  <c r="I108" i="28"/>
  <c r="I109" i="28"/>
  <c r="I110" i="28"/>
  <c r="I111" i="28"/>
  <c r="I112" i="28"/>
  <c r="I113" i="28"/>
  <c r="I114" i="28"/>
  <c r="I115" i="28"/>
  <c r="I116" i="28"/>
  <c r="I117" i="28"/>
  <c r="I118" i="28"/>
  <c r="I119" i="28"/>
  <c r="I120" i="28"/>
  <c r="I121" i="28"/>
  <c r="I122" i="28"/>
  <c r="I123" i="28"/>
  <c r="I124" i="28"/>
  <c r="I125" i="28"/>
  <c r="I126" i="28"/>
  <c r="I127" i="28"/>
  <c r="I128" i="28"/>
  <c r="I129" i="28"/>
  <c r="I130" i="28"/>
  <c r="I131" i="28"/>
  <c r="I132" i="28"/>
  <c r="I133" i="28"/>
  <c r="I134" i="28"/>
  <c r="I135" i="28"/>
  <c r="I136" i="28"/>
  <c r="I137" i="28"/>
  <c r="I138" i="28"/>
  <c r="I139" i="28"/>
  <c r="I140" i="28"/>
  <c r="I141" i="28"/>
  <c r="I142" i="28"/>
  <c r="I143" i="28"/>
  <c r="I144" i="28"/>
  <c r="I145" i="28"/>
  <c r="I146" i="28"/>
  <c r="I147" i="28"/>
  <c r="I148" i="28"/>
  <c r="I149" i="28"/>
  <c r="I150" i="28"/>
  <c r="I151" i="28"/>
  <c r="I152" i="28"/>
  <c r="I153" i="28"/>
  <c r="I154" i="28"/>
  <c r="I155" i="28"/>
  <c r="I156" i="28"/>
  <c r="I157" i="28"/>
  <c r="I158" i="28"/>
  <c r="I159" i="28"/>
  <c r="I160" i="28"/>
  <c r="I161" i="28"/>
  <c r="I162" i="28"/>
  <c r="I163" i="28"/>
  <c r="I164" i="28"/>
  <c r="I165" i="28"/>
  <c r="I166" i="28"/>
  <c r="I167" i="28"/>
  <c r="I168" i="28"/>
  <c r="I169" i="28"/>
  <c r="I170" i="28"/>
  <c r="I171" i="28"/>
  <c r="I172" i="28"/>
  <c r="I173" i="28"/>
  <c r="I174" i="28"/>
  <c r="I175" i="28"/>
  <c r="I176" i="28"/>
  <c r="I177" i="28"/>
  <c r="I178" i="28"/>
  <c r="I179" i="28"/>
  <c r="I180" i="28"/>
  <c r="I181" i="28"/>
  <c r="I182" i="28"/>
  <c r="I183" i="28"/>
  <c r="I184" i="28"/>
  <c r="I185" i="28"/>
  <c r="I186" i="28"/>
  <c r="I187" i="28"/>
  <c r="I188" i="28"/>
  <c r="I189" i="28"/>
  <c r="I190" i="28"/>
  <c r="I191" i="28"/>
  <c r="I192" i="28"/>
  <c r="I193" i="28"/>
  <c r="I194" i="28"/>
  <c r="I195" i="28"/>
  <c r="I196" i="28"/>
  <c r="I197" i="28"/>
  <c r="I198" i="28"/>
  <c r="I199" i="28"/>
  <c r="I200" i="28"/>
  <c r="I201" i="28"/>
  <c r="I202" i="28"/>
  <c r="I203" i="28"/>
  <c r="I204" i="28"/>
  <c r="I205" i="28"/>
  <c r="I206" i="28"/>
  <c r="I207" i="28"/>
  <c r="I208" i="28"/>
  <c r="I209" i="28"/>
  <c r="I210" i="28"/>
  <c r="I211" i="28"/>
  <c r="I212" i="28"/>
  <c r="I213" i="28"/>
  <c r="I214" i="28"/>
  <c r="I215" i="28"/>
  <c r="I216" i="28"/>
  <c r="I217" i="28"/>
  <c r="I218" i="28"/>
  <c r="I219" i="28"/>
  <c r="I220" i="28"/>
  <c r="I221" i="28"/>
  <c r="I222" i="28"/>
  <c r="I223" i="28"/>
  <c r="I224" i="28"/>
  <c r="I225" i="28"/>
  <c r="I226" i="28"/>
  <c r="I227" i="28"/>
  <c r="I228" i="28"/>
  <c r="I229" i="28"/>
  <c r="I230" i="28"/>
  <c r="I231" i="28"/>
  <c r="I232" i="28"/>
  <c r="I233" i="28"/>
  <c r="I234" i="28"/>
  <c r="I235" i="28"/>
  <c r="I236" i="28"/>
  <c r="I237" i="28"/>
  <c r="I238" i="28"/>
  <c r="I239" i="28"/>
  <c r="I240" i="28"/>
  <c r="I241" i="28"/>
  <c r="I242" i="28"/>
  <c r="I243" i="28"/>
  <c r="I244" i="28"/>
  <c r="I245" i="28"/>
  <c r="I246" i="28"/>
  <c r="I247" i="28"/>
  <c r="I248" i="28"/>
  <c r="I249" i="28"/>
  <c r="I250" i="28"/>
  <c r="I251" i="28"/>
  <c r="I252" i="28"/>
  <c r="I253" i="28"/>
  <c r="I254" i="28"/>
  <c r="I255" i="28"/>
  <c r="I256" i="28"/>
  <c r="I257" i="28"/>
  <c r="I258" i="28"/>
  <c r="I259" i="28"/>
  <c r="I260" i="28"/>
  <c r="I261" i="28"/>
  <c r="I262" i="28"/>
  <c r="I263" i="28"/>
  <c r="I264" i="28"/>
  <c r="I265" i="28"/>
  <c r="I266" i="28"/>
  <c r="I267" i="28"/>
  <c r="I268" i="28"/>
  <c r="I269" i="28"/>
  <c r="I270" i="28"/>
  <c r="I271" i="28"/>
  <c r="I272" i="28"/>
  <c r="I273" i="28"/>
  <c r="I274" i="28"/>
  <c r="I275" i="28"/>
  <c r="I276" i="28"/>
  <c r="I277" i="28"/>
  <c r="I278" i="28"/>
  <c r="I279" i="28"/>
  <c r="I280" i="28"/>
  <c r="I281" i="28"/>
  <c r="I282" i="28"/>
  <c r="I283" i="28"/>
  <c r="I284" i="28"/>
  <c r="I285" i="28"/>
  <c r="I286" i="28"/>
  <c r="I287" i="28"/>
  <c r="I288" i="28"/>
  <c r="I289" i="28"/>
  <c r="I290" i="28"/>
  <c r="I291" i="28"/>
  <c r="I292" i="28"/>
  <c r="I293" i="28"/>
  <c r="I294" i="28"/>
  <c r="I295" i="28"/>
  <c r="I296" i="28"/>
  <c r="I297" i="28"/>
  <c r="I298" i="28"/>
  <c r="I299" i="28"/>
  <c r="I300" i="28"/>
  <c r="I301" i="28"/>
  <c r="I302" i="28"/>
  <c r="I303" i="28"/>
  <c r="I304" i="28"/>
  <c r="I305" i="28"/>
  <c r="I306" i="28"/>
  <c r="I307" i="28"/>
  <c r="I308" i="28"/>
  <c r="I309" i="28"/>
  <c r="I310" i="28"/>
  <c r="I311" i="28"/>
  <c r="I312" i="28"/>
  <c r="I313" i="28"/>
  <c r="I314" i="28"/>
  <c r="I315" i="28"/>
  <c r="I316" i="28"/>
  <c r="I317" i="28"/>
  <c r="I318" i="28"/>
  <c r="I319" i="28"/>
  <c r="I320" i="28"/>
  <c r="I321" i="28"/>
  <c r="I322" i="28"/>
  <c r="I323" i="28"/>
  <c r="I324" i="28"/>
  <c r="I325" i="28"/>
  <c r="I326" i="28"/>
  <c r="I13" i="28"/>
  <c r="G19" i="18"/>
  <c r="G20" i="18"/>
  <c r="F20" i="18"/>
  <c r="F19" i="18"/>
  <c r="H7" i="17" a="1"/>
  <c r="H7" i="17"/>
  <c r="H8" i="17" a="1"/>
  <c r="H8" i="17"/>
  <c r="H9" i="17" a="1"/>
  <c r="H9" i="17"/>
  <c r="H10" i="17" a="1"/>
  <c r="H10" i="17"/>
  <c r="H6" i="17" a="1"/>
  <c r="H6" i="17"/>
  <c r="H5" i="17" a="1"/>
  <c r="H5" i="17"/>
  <c r="G6" i="17"/>
  <c r="G7" i="17"/>
  <c r="G8" i="17"/>
  <c r="G9" i="17"/>
  <c r="G10" i="17"/>
  <c r="G5" i="17"/>
  <c r="F6" i="17"/>
  <c r="F7" i="17"/>
  <c r="F8" i="17"/>
  <c r="F9" i="17"/>
  <c r="F10" i="17"/>
  <c r="F5" i="17"/>
  <c r="D36" i="34"/>
  <c r="C36" i="34"/>
  <c r="D22" i="2"/>
  <c r="H326" i="28"/>
  <c r="H325" i="28"/>
  <c r="H324" i="28"/>
  <c r="H323" i="28"/>
  <c r="H322" i="28"/>
  <c r="H321" i="28"/>
  <c r="H320" i="28"/>
  <c r="H319" i="28"/>
  <c r="H318" i="28"/>
  <c r="H317" i="28"/>
  <c r="H316" i="28"/>
  <c r="H315" i="28"/>
  <c r="H314" i="28"/>
  <c r="H313" i="28"/>
  <c r="H312" i="28"/>
  <c r="H311" i="28"/>
  <c r="H310" i="28"/>
  <c r="H309" i="28"/>
  <c r="H308" i="28"/>
  <c r="H307" i="28"/>
  <c r="H306" i="28"/>
  <c r="H305" i="28"/>
  <c r="H304" i="28"/>
  <c r="H303" i="28"/>
  <c r="H302" i="28"/>
  <c r="H301" i="28"/>
  <c r="H300" i="28"/>
  <c r="H299" i="28"/>
  <c r="H298" i="28"/>
  <c r="H297" i="28"/>
  <c r="H296" i="28"/>
  <c r="H295" i="28"/>
  <c r="H294" i="28"/>
  <c r="H293" i="28"/>
  <c r="H292" i="28"/>
  <c r="H291" i="28"/>
  <c r="H290" i="28"/>
  <c r="H289" i="28"/>
  <c r="H288" i="28"/>
  <c r="H287" i="28"/>
  <c r="H286" i="28"/>
  <c r="H285" i="28"/>
  <c r="H284" i="28"/>
  <c r="H283" i="28"/>
  <c r="H282" i="28"/>
  <c r="H281" i="28"/>
  <c r="H280" i="28"/>
  <c r="H279" i="28"/>
  <c r="H278" i="28"/>
  <c r="H277" i="28"/>
  <c r="H276" i="28"/>
  <c r="H275" i="28"/>
  <c r="H274" i="28"/>
  <c r="H273" i="28"/>
  <c r="H272" i="28"/>
  <c r="H271" i="28"/>
  <c r="H270" i="28"/>
  <c r="H269" i="28"/>
  <c r="H268" i="28"/>
  <c r="H267" i="28"/>
  <c r="H266" i="28"/>
  <c r="H265" i="28"/>
  <c r="H264" i="28"/>
  <c r="H263" i="28"/>
  <c r="H262" i="28"/>
  <c r="H261" i="28"/>
  <c r="H260" i="28"/>
  <c r="H259" i="28"/>
  <c r="H258" i="28"/>
  <c r="H257" i="28"/>
  <c r="H256" i="28"/>
  <c r="H255" i="28"/>
  <c r="H254" i="28"/>
  <c r="H253" i="28"/>
  <c r="H252" i="28"/>
  <c r="H251" i="28"/>
  <c r="H250" i="28"/>
  <c r="H249" i="28"/>
  <c r="H248" i="28"/>
  <c r="H247" i="28"/>
  <c r="H246" i="28"/>
  <c r="H245" i="28"/>
  <c r="H244" i="28"/>
  <c r="H243" i="28"/>
  <c r="H242" i="28"/>
  <c r="H241" i="28"/>
  <c r="H240" i="28"/>
  <c r="H239" i="28"/>
  <c r="H238" i="28"/>
  <c r="H237" i="28"/>
  <c r="H236" i="28"/>
  <c r="H235" i="28"/>
  <c r="H234" i="28"/>
  <c r="H233" i="28"/>
  <c r="H232" i="28"/>
  <c r="H231" i="28"/>
  <c r="H230" i="28"/>
  <c r="H229" i="28"/>
  <c r="H228" i="28"/>
  <c r="H227" i="28"/>
  <c r="H226" i="28"/>
  <c r="H225" i="28"/>
  <c r="H224" i="28"/>
  <c r="H223" i="28"/>
  <c r="H222" i="28"/>
  <c r="H221" i="28"/>
  <c r="H220" i="28"/>
  <c r="H219" i="28"/>
  <c r="H218" i="28"/>
  <c r="H217" i="28"/>
  <c r="H216" i="28"/>
  <c r="H215" i="28"/>
  <c r="H214" i="28"/>
  <c r="H213" i="28"/>
  <c r="H212" i="28"/>
  <c r="H211" i="28"/>
  <c r="H210" i="28"/>
  <c r="H209" i="28"/>
  <c r="H208" i="28"/>
  <c r="H207" i="28"/>
  <c r="H206" i="28"/>
  <c r="H205" i="28"/>
  <c r="H204" i="28"/>
  <c r="H203" i="28"/>
  <c r="H202" i="28"/>
  <c r="H201" i="28"/>
  <c r="H200" i="28"/>
  <c r="H199" i="28"/>
  <c r="H198" i="28"/>
  <c r="H197" i="28"/>
  <c r="H196" i="28"/>
  <c r="H195" i="28"/>
  <c r="H194" i="28"/>
  <c r="H193" i="28"/>
  <c r="H192" i="28"/>
  <c r="H191" i="28"/>
  <c r="H190" i="28"/>
  <c r="H189" i="28"/>
  <c r="H188" i="28"/>
  <c r="H187" i="28"/>
  <c r="H186" i="28"/>
  <c r="H185" i="28"/>
  <c r="H184" i="28"/>
  <c r="H183" i="28"/>
  <c r="H182" i="28"/>
  <c r="H181" i="28"/>
  <c r="H180" i="28"/>
  <c r="H179" i="28"/>
  <c r="H178" i="28"/>
  <c r="H177" i="28"/>
  <c r="H176" i="28"/>
  <c r="H175" i="28"/>
  <c r="H174" i="28"/>
  <c r="H173" i="28"/>
  <c r="H172" i="28"/>
  <c r="H171" i="28"/>
  <c r="H170" i="28"/>
  <c r="H169" i="28"/>
  <c r="H168" i="28"/>
  <c r="H167" i="28"/>
  <c r="H166" i="28"/>
  <c r="H165" i="28"/>
  <c r="H164" i="28"/>
  <c r="H163" i="28"/>
  <c r="H162" i="28"/>
  <c r="H161" i="28"/>
  <c r="H160" i="28"/>
  <c r="H159" i="28"/>
  <c r="H158" i="28"/>
  <c r="H157" i="28"/>
  <c r="H156" i="28"/>
  <c r="H155" i="28"/>
  <c r="H154" i="28"/>
  <c r="H153" i="28"/>
  <c r="H152" i="28"/>
  <c r="H151" i="28"/>
  <c r="H150" i="28"/>
  <c r="H149" i="28"/>
  <c r="H148" i="28"/>
  <c r="H147" i="28"/>
  <c r="H146" i="28"/>
  <c r="H145" i="28"/>
  <c r="H144" i="28"/>
  <c r="H143" i="28"/>
  <c r="H142" i="28"/>
  <c r="H141" i="28"/>
  <c r="H140" i="28"/>
  <c r="H139" i="28"/>
  <c r="H138" i="28"/>
  <c r="H137" i="28"/>
  <c r="H136" i="28"/>
  <c r="H135" i="28"/>
  <c r="H134" i="28"/>
  <c r="H133" i="28"/>
  <c r="H132" i="28"/>
  <c r="H131" i="28"/>
  <c r="H130" i="28"/>
  <c r="H129" i="28"/>
  <c r="H128" i="28"/>
  <c r="H127" i="28"/>
  <c r="H126" i="28"/>
  <c r="H125" i="28"/>
  <c r="H124" i="28"/>
  <c r="H123" i="28"/>
  <c r="H122" i="28"/>
  <c r="H121" i="28"/>
  <c r="H120" i="28"/>
  <c r="H119" i="28"/>
  <c r="H118" i="28"/>
  <c r="H117" i="28"/>
  <c r="H116" i="28"/>
  <c r="H115" i="28"/>
  <c r="H114" i="28"/>
  <c r="H113" i="28"/>
  <c r="H112" i="28"/>
  <c r="H111" i="28"/>
  <c r="H110" i="28"/>
  <c r="H109" i="28"/>
  <c r="H108" i="28"/>
  <c r="H107" i="28"/>
  <c r="H106" i="28"/>
  <c r="H105" i="28"/>
  <c r="H104" i="28"/>
  <c r="H103" i="28"/>
  <c r="H102" i="28"/>
  <c r="H101" i="28"/>
  <c r="H100" i="28"/>
  <c r="H99" i="28"/>
  <c r="H98" i="28"/>
  <c r="H97" i="28"/>
  <c r="H96" i="28"/>
  <c r="H95" i="28"/>
  <c r="H94" i="28"/>
  <c r="H93" i="28"/>
  <c r="H92" i="28"/>
  <c r="H91" i="28"/>
  <c r="H90" i="28"/>
  <c r="H89" i="28"/>
  <c r="H88" i="28"/>
  <c r="H87" i="28"/>
  <c r="H86" i="28"/>
  <c r="H85" i="28"/>
  <c r="H84" i="28"/>
  <c r="H83" i="28"/>
  <c r="H82" i="28"/>
  <c r="H81" i="28"/>
  <c r="H80" i="28"/>
  <c r="H79" i="28"/>
  <c r="H78" i="28"/>
  <c r="H77" i="28"/>
  <c r="H76" i="28"/>
  <c r="H75" i="28"/>
  <c r="H74" i="28"/>
  <c r="H73" i="28"/>
  <c r="H72" i="28"/>
  <c r="H71" i="28"/>
  <c r="H70" i="28"/>
  <c r="H69" i="28"/>
  <c r="H68" i="28"/>
  <c r="H67" i="28"/>
  <c r="H66" i="28"/>
  <c r="H65" i="28"/>
  <c r="H64" i="28"/>
  <c r="H63" i="28"/>
  <c r="H62" i="28"/>
  <c r="H61" i="28"/>
  <c r="H60" i="28"/>
  <c r="H59" i="28"/>
  <c r="H58" i="28"/>
  <c r="H57" i="28"/>
  <c r="H56" i="28"/>
  <c r="H55" i="28"/>
  <c r="H54" i="28"/>
  <c r="H53" i="28"/>
  <c r="H52" i="28"/>
  <c r="H51" i="28"/>
  <c r="H50" i="28"/>
  <c r="H49" i="28"/>
  <c r="H48" i="28"/>
  <c r="H47" i="28"/>
  <c r="H46" i="28"/>
  <c r="H45" i="28"/>
  <c r="H44" i="28"/>
  <c r="H43" i="28"/>
  <c r="H42" i="28"/>
  <c r="H41" i="28"/>
  <c r="H40" i="28"/>
  <c r="H39" i="28"/>
  <c r="H38" i="28"/>
  <c r="H37" i="28"/>
  <c r="H36" i="28"/>
  <c r="H35" i="28"/>
  <c r="H34" i="28"/>
  <c r="H33" i="28"/>
  <c r="H32" i="28"/>
  <c r="H31" i="28"/>
  <c r="H30" i="28"/>
  <c r="H29" i="28"/>
  <c r="H28" i="28"/>
  <c r="H27" i="28"/>
  <c r="H26" i="28"/>
  <c r="H25" i="28"/>
  <c r="H24" i="28"/>
  <c r="H23" i="28"/>
  <c r="H22" i="28"/>
  <c r="H21" i="28"/>
  <c r="H20" i="28"/>
  <c r="H19" i="28"/>
  <c r="H18" i="28"/>
  <c r="H17" i="28"/>
  <c r="H16" i="28"/>
  <c r="H15" i="28"/>
  <c r="H14" i="28"/>
  <c r="H13" i="28"/>
  <c r="D7" i="18"/>
  <c r="D13" i="18"/>
  <c r="D9" i="18"/>
  <c r="D8" i="18"/>
  <c r="D6" i="18"/>
  <c r="D10" i="18"/>
  <c r="D14" i="18"/>
  <c r="D11" i="18"/>
  <c r="D15" i="18"/>
  <c r="D12" i="18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12" i="1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<sst xmlns="http://schemas.openxmlformats.org/spreadsheetml/2006/main" count="1101" uniqueCount="578">
  <si>
    <t>E-mail Address</t>
  </si>
  <si>
    <t>Contact Number</t>
  </si>
  <si>
    <t>:</t>
  </si>
  <si>
    <t>Participant's Name</t>
  </si>
  <si>
    <t>University Name</t>
  </si>
  <si>
    <t>Department Name</t>
  </si>
  <si>
    <t>Total</t>
  </si>
  <si>
    <t>Year</t>
  </si>
  <si>
    <t>Revenue</t>
  </si>
  <si>
    <t>Time:</t>
  </si>
  <si>
    <t>Number of Question</t>
  </si>
  <si>
    <t>Q 4</t>
  </si>
  <si>
    <t>Create a validation for following cells. Read for the comments in the table below</t>
  </si>
  <si>
    <t>Things</t>
  </si>
  <si>
    <t>Food</t>
  </si>
  <si>
    <t>Game</t>
  </si>
  <si>
    <t>Fruit</t>
  </si>
  <si>
    <t>Cricket</t>
  </si>
  <si>
    <t>Vegetable</t>
  </si>
  <si>
    <t>Hockey</t>
  </si>
  <si>
    <t>Sweets</t>
  </si>
  <si>
    <t>Base Ball</t>
  </si>
  <si>
    <t xml:space="preserve"> Food Items</t>
  </si>
  <si>
    <t>Game Items</t>
  </si>
  <si>
    <t>Apples</t>
  </si>
  <si>
    <t>Carrots</t>
  </si>
  <si>
    <t>Pan Cake</t>
  </si>
  <si>
    <t>Stump</t>
  </si>
  <si>
    <t>Bats</t>
  </si>
  <si>
    <t>Catch</t>
  </si>
  <si>
    <t>Pears</t>
  </si>
  <si>
    <t>Cabbages</t>
  </si>
  <si>
    <t>Candies</t>
  </si>
  <si>
    <t>Red Ball</t>
  </si>
  <si>
    <t>Goal</t>
  </si>
  <si>
    <t>Point</t>
  </si>
  <si>
    <t>Bananas</t>
  </si>
  <si>
    <t>Onions</t>
  </si>
  <si>
    <t>Pastry</t>
  </si>
  <si>
    <t>Gloves</t>
  </si>
  <si>
    <t>Green Ball</t>
  </si>
  <si>
    <t>Out</t>
  </si>
  <si>
    <t>Max Marks:</t>
  </si>
  <si>
    <t>Q 5</t>
  </si>
  <si>
    <t>Note: Score will be given for formula only</t>
  </si>
  <si>
    <t>Q 1</t>
  </si>
  <si>
    <t>Unit Price</t>
  </si>
  <si>
    <t>Unit Sold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</si>
  <si>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</si>
  <si>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</si>
  <si>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</si>
  <si>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</si>
  <si>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</si>
  <si>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</si>
  <si>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</si>
  <si>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</si>
  <si>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</si>
  <si>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</si>
  <si>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Do the following</t>
  </si>
  <si>
    <t xml:space="preserve">Based on the data provided below, find out how many people are born in the month of Jan, Feb,…Nov, Dec. </t>
  </si>
  <si>
    <t>Name</t>
  </si>
  <si>
    <t>DOB</t>
  </si>
  <si>
    <t>Adella</t>
  </si>
  <si>
    <t>Allen</t>
  </si>
  <si>
    <t>Anne</t>
  </si>
  <si>
    <t>Beverly</t>
  </si>
  <si>
    <t>Bonnie</t>
  </si>
  <si>
    <t>Brian</t>
  </si>
  <si>
    <t>Carol</t>
  </si>
  <si>
    <t>Christopher</t>
  </si>
  <si>
    <t>Coral</t>
  </si>
  <si>
    <t>Daryl</t>
  </si>
  <si>
    <t>David</t>
  </si>
  <si>
    <t>Deborah</t>
  </si>
  <si>
    <t>Dolores</t>
  </si>
  <si>
    <t>Donna</t>
  </si>
  <si>
    <t>Edward</t>
  </si>
  <si>
    <t>Eleanor</t>
  </si>
  <si>
    <t>Eva</t>
  </si>
  <si>
    <t>Frank</t>
  </si>
  <si>
    <t>Fred</t>
  </si>
  <si>
    <t>George</t>
  </si>
  <si>
    <t>Harry</t>
  </si>
  <si>
    <t>James</t>
  </si>
  <si>
    <t>Jennifer</t>
  </si>
  <si>
    <t>Jill</t>
  </si>
  <si>
    <t>Joanne</t>
  </si>
  <si>
    <t>Jody</t>
  </si>
  <si>
    <t>John</t>
  </si>
  <si>
    <t>Judy</t>
  </si>
  <si>
    <t>Julia</t>
  </si>
  <si>
    <t>Kathleen</t>
  </si>
  <si>
    <t>Kathy</t>
  </si>
  <si>
    <t>Kiley</t>
  </si>
  <si>
    <t>Larry</t>
  </si>
  <si>
    <t>Lewis</t>
  </si>
  <si>
    <t>Lewis "Jay"</t>
  </si>
  <si>
    <t>Linda</t>
  </si>
  <si>
    <t>Lisa</t>
  </si>
  <si>
    <t>Margaret</t>
  </si>
  <si>
    <t>Marilyn</t>
  </si>
  <si>
    <t>Mary</t>
  </si>
  <si>
    <t>Matthew</t>
  </si>
  <si>
    <t>Melvin</t>
  </si>
  <si>
    <t>Nicole</t>
  </si>
  <si>
    <t>Patricia</t>
  </si>
  <si>
    <t>Patty</t>
  </si>
  <si>
    <t>Paul</t>
  </si>
  <si>
    <t>Raymond</t>
  </si>
  <si>
    <t>Richard</t>
  </si>
  <si>
    <t>Robert</t>
  </si>
  <si>
    <t>Roy "Bud"</t>
  </si>
  <si>
    <t>Shawn</t>
  </si>
  <si>
    <t>Sonja</t>
  </si>
  <si>
    <t>Susan</t>
  </si>
  <si>
    <t>Theodore</t>
  </si>
  <si>
    <t>Thomas</t>
  </si>
  <si>
    <t>William</t>
  </si>
  <si>
    <t>Scored Marks</t>
  </si>
  <si>
    <t>Max Marks</t>
  </si>
  <si>
    <t>Raja</t>
  </si>
  <si>
    <t>Renu</t>
  </si>
  <si>
    <t>Anita</t>
  </si>
  <si>
    <t>Saju</t>
  </si>
  <si>
    <t>Hasib</t>
  </si>
  <si>
    <t>Mark 1</t>
  </si>
  <si>
    <t>Mark 2</t>
  </si>
  <si>
    <t>Mark 3</t>
  </si>
  <si>
    <t>Grade</t>
  </si>
  <si>
    <t>Q 6</t>
  </si>
  <si>
    <t>Average</t>
  </si>
  <si>
    <t>Q 7</t>
  </si>
  <si>
    <t>Q 8</t>
  </si>
  <si>
    <t>Q 9</t>
  </si>
  <si>
    <t>After completion of test, save the file and rename it to your full name.</t>
  </si>
  <si>
    <t>Rank</t>
  </si>
  <si>
    <t>If average &gt;= 90 then grade = A</t>
  </si>
  <si>
    <t>If average &gt;= 80 and &lt;90 then grade = B</t>
  </si>
  <si>
    <t>If average &gt;= 70 and &lt;80 then grade = C</t>
  </si>
  <si>
    <t>If avegrage &gt;= 60 and &lt;70 then grade = D</t>
  </si>
  <si>
    <t>If average &lt; 60 then grade = F</t>
  </si>
  <si>
    <t>Hasan</t>
  </si>
  <si>
    <t>(b) What is the lowest amount in the Revenue (use a function) [3]</t>
  </si>
  <si>
    <t>(c) What is the highest amount in the Revenue (use a function) [3]</t>
  </si>
  <si>
    <t>Q2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</si>
  <si>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</si>
  <si>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</si>
  <si>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</si>
  <si>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</si>
  <si>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</si>
  <si>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</si>
  <si>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</si>
  <si>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</si>
  <si>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</si>
  <si>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</si>
  <si>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</si>
  <si>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</si>
  <si>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Born Month</t>
  </si>
  <si>
    <t>Food/ Game</t>
  </si>
  <si>
    <t>Food Items/ Game Items</t>
  </si>
  <si>
    <t>Q 3</t>
  </si>
  <si>
    <t>Gender</t>
  </si>
  <si>
    <t>Age</t>
  </si>
  <si>
    <t>Exam score</t>
  </si>
  <si>
    <t>Male</t>
  </si>
  <si>
    <t>Female</t>
  </si>
  <si>
    <t>Student ID</t>
  </si>
  <si>
    <t>(a)</t>
  </si>
  <si>
    <t>(b)</t>
  </si>
  <si>
    <t>Based on the data provided below, calculate the sums of exam score for male and female.</t>
  </si>
  <si>
    <t>Sum of scores for male</t>
  </si>
  <si>
    <t>Sum of scores for female</t>
  </si>
  <si>
    <t>(a) Use RANK Function for revenue in coulmn E (decending order) [4]</t>
  </si>
  <si>
    <t>Please enter the appropriate formula in cell I9 and I10. [5]</t>
  </si>
  <si>
    <t>Please enter the appropriate formula in the yellow cell below. [5]</t>
  </si>
  <si>
    <t>City</t>
  </si>
  <si>
    <t>Sunday</t>
  </si>
  <si>
    <t>Monday</t>
  </si>
  <si>
    <t>Tueday</t>
  </si>
  <si>
    <t>Wednesday</t>
  </si>
  <si>
    <t>Thursday</t>
  </si>
  <si>
    <t>Commission</t>
  </si>
  <si>
    <t>Abilene</t>
  </si>
  <si>
    <t>Akron</t>
  </si>
  <si>
    <t>Albuquerque</t>
  </si>
  <si>
    <t>Alexandria</t>
  </si>
  <si>
    <t>Allentown</t>
  </si>
  <si>
    <t>Amarillo</t>
  </si>
  <si>
    <t>Anaheim</t>
  </si>
  <si>
    <t>Anchorage</t>
  </si>
  <si>
    <t>Ann Arbor</t>
  </si>
  <si>
    <t>Antioch</t>
  </si>
  <si>
    <t>Antrim</t>
  </si>
  <si>
    <t>Arlington</t>
  </si>
  <si>
    <t>Arvada</t>
  </si>
  <si>
    <t>Athens</t>
  </si>
  <si>
    <t>Atlanta</t>
  </si>
  <si>
    <t>Augusta</t>
  </si>
  <si>
    <t>Aurora</t>
  </si>
  <si>
    <t>Austin</t>
  </si>
  <si>
    <t>Bakersfield</t>
  </si>
  <si>
    <t>Baltimore</t>
  </si>
  <si>
    <t>Baton Rouge</t>
  </si>
  <si>
    <t>Beaumont</t>
  </si>
  <si>
    <t>Belfast</t>
  </si>
  <si>
    <t>Bellevue</t>
  </si>
  <si>
    <t>Berkeley</t>
  </si>
  <si>
    <t>Billings</t>
  </si>
  <si>
    <t>Birmingham</t>
  </si>
  <si>
    <t>Boise</t>
  </si>
  <si>
    <t>Boston</t>
  </si>
  <si>
    <t>Bridgeport</t>
  </si>
  <si>
    <t>Broken Arrow</t>
  </si>
  <si>
    <t>Brownsville</t>
  </si>
  <si>
    <t>Buffalo</t>
  </si>
  <si>
    <t>Burbank</t>
  </si>
  <si>
    <t>Cahir</t>
  </si>
  <si>
    <t>Cambridge</t>
  </si>
  <si>
    <t>Cape Coral</t>
  </si>
  <si>
    <t>Carlsbad</t>
  </si>
  <si>
    <t>Carrollton</t>
  </si>
  <si>
    <t>Cary</t>
  </si>
  <si>
    <t>Cashel</t>
  </si>
  <si>
    <t>Cavan</t>
  </si>
  <si>
    <t>Cedar Rapids</t>
  </si>
  <si>
    <t>Centennial</t>
  </si>
  <si>
    <t>Chandler</t>
  </si>
  <si>
    <t>Charleston</t>
  </si>
  <si>
    <t>Charlotte</t>
  </si>
  <si>
    <t>Chattanooga</t>
  </si>
  <si>
    <t>Chesapeake</t>
  </si>
  <si>
    <t>Chicago</t>
  </si>
  <si>
    <t>Chula Vista</t>
  </si>
  <si>
    <t>Cincinnati</t>
  </si>
  <si>
    <t>Clarksville</t>
  </si>
  <si>
    <t>Clearwater</t>
  </si>
  <si>
    <t>Cleveland</t>
  </si>
  <si>
    <t>Clonmel</t>
  </si>
  <si>
    <t>Colorado Springs</t>
  </si>
  <si>
    <t>Columbia</t>
  </si>
  <si>
    <t>Columbus</t>
  </si>
  <si>
    <t>Concord</t>
  </si>
  <si>
    <t>Cong</t>
  </si>
  <si>
    <t>Coral Springs</t>
  </si>
  <si>
    <t>Cork</t>
  </si>
  <si>
    <t>Corona</t>
  </si>
  <si>
    <t>Corpus Christi</t>
  </si>
  <si>
    <t>Costa Mesa</t>
  </si>
  <si>
    <t>Dallas</t>
  </si>
  <si>
    <t>Daly City</t>
  </si>
  <si>
    <t>Davenport</t>
  </si>
  <si>
    <t>Dayton</t>
  </si>
  <si>
    <t>Denton</t>
  </si>
  <si>
    <t>Denver</t>
  </si>
  <si>
    <t>Derry</t>
  </si>
  <si>
    <t>Des Moines</t>
  </si>
  <si>
    <t>Detroit</t>
  </si>
  <si>
    <t>Downey</t>
  </si>
  <si>
    <t>Drogheda</t>
  </si>
  <si>
    <t>Dublin</t>
  </si>
  <si>
    <t>dundrum</t>
  </si>
  <si>
    <t>Durham</t>
  </si>
  <si>
    <t>El Cajon</t>
  </si>
  <si>
    <t>El Monte</t>
  </si>
  <si>
    <t>El Paso</t>
  </si>
  <si>
    <t>Elgin</t>
  </si>
  <si>
    <t>Elizabeth</t>
  </si>
  <si>
    <t>Elk Grove</t>
  </si>
  <si>
    <t>Erie</t>
  </si>
  <si>
    <t>Escondido</t>
  </si>
  <si>
    <t>Eugene</t>
  </si>
  <si>
    <t>Evansville</t>
  </si>
  <si>
    <t>Everett</t>
  </si>
  <si>
    <t>Fairfield</t>
  </si>
  <si>
    <t>Fargo</t>
  </si>
  <si>
    <t>Fayetteville</t>
  </si>
  <si>
    <t>Flint</t>
  </si>
  <si>
    <t>Fontana</t>
  </si>
  <si>
    <t>Fort Collins</t>
  </si>
  <si>
    <t>Fort Lauderdale</t>
  </si>
  <si>
    <t>Fort Wayne</t>
  </si>
  <si>
    <t>Fort Worth</t>
  </si>
  <si>
    <t>Fremont</t>
  </si>
  <si>
    <t>Frenchpark</t>
  </si>
  <si>
    <t>Fresno</t>
  </si>
  <si>
    <t>Frisco</t>
  </si>
  <si>
    <t>Fullerton</t>
  </si>
  <si>
    <t>Gainesville</t>
  </si>
  <si>
    <t>Galway</t>
  </si>
  <si>
    <t>Garden Grove</t>
  </si>
  <si>
    <t>Garland</t>
  </si>
  <si>
    <t>Geashill</t>
  </si>
  <si>
    <t>Gilbert</t>
  </si>
  <si>
    <t>Glendale</t>
  </si>
  <si>
    <t>Golden</t>
  </si>
  <si>
    <t>Grand Prairie</t>
  </si>
  <si>
    <t>Grand Rapids</t>
  </si>
  <si>
    <t>Green Bay</t>
  </si>
  <si>
    <t>Greensboro</t>
  </si>
  <si>
    <t>Gresham</t>
  </si>
  <si>
    <t>Hampton</t>
  </si>
  <si>
    <t>Hartford</t>
  </si>
  <si>
    <t>Hayward</t>
  </si>
  <si>
    <t>Henderson</t>
  </si>
  <si>
    <t>Hialeah</t>
  </si>
  <si>
    <t>High Point</t>
  </si>
  <si>
    <t>Hollywood</t>
  </si>
  <si>
    <t>Honolulu</t>
  </si>
  <si>
    <t>Houston</t>
  </si>
  <si>
    <t>Huntington Beach</t>
  </si>
  <si>
    <t>Huntsville</t>
  </si>
  <si>
    <t>Independence</t>
  </si>
  <si>
    <t>Indianapolis</t>
  </si>
  <si>
    <t>Inglewood</t>
  </si>
  <si>
    <t>Irvine</t>
  </si>
  <si>
    <t>Irving</t>
  </si>
  <si>
    <t>Jackson</t>
  </si>
  <si>
    <t>Jacksonville</t>
  </si>
  <si>
    <t>Jersey City</t>
  </si>
  <si>
    <t>Joliet</t>
  </si>
  <si>
    <t>Kansas City</t>
  </si>
  <si>
    <t>Kenosha</t>
  </si>
  <si>
    <t>Kent</t>
  </si>
  <si>
    <t>Kildare</t>
  </si>
  <si>
    <t>Kilkenny</t>
  </si>
  <si>
    <t>Killeen</t>
  </si>
  <si>
    <t>Knoxville</t>
  </si>
  <si>
    <t>Lafayette</t>
  </si>
  <si>
    <t>Lakewood</t>
  </si>
  <si>
    <t>Lancaster</t>
  </si>
  <si>
    <t>Lansing</t>
  </si>
  <si>
    <t>Laredo</t>
  </si>
  <si>
    <t>Las Cruces</t>
  </si>
  <si>
    <t>Las Vegas</t>
  </si>
  <si>
    <t>Leitrim</t>
  </si>
  <si>
    <t>Letterkenny</t>
  </si>
  <si>
    <t>Lexington</t>
  </si>
  <si>
    <t>Limerick</t>
  </si>
  <si>
    <t>Lincoln</t>
  </si>
  <si>
    <t>Little Rock</t>
  </si>
  <si>
    <t>Long Beach</t>
  </si>
  <si>
    <t>Los Angeles</t>
  </si>
  <si>
    <t>Louisville</t>
  </si>
  <si>
    <t>Lowell</t>
  </si>
  <si>
    <t>Lubbock</t>
  </si>
  <si>
    <t>Madison</t>
  </si>
  <si>
    <t>Manchester</t>
  </si>
  <si>
    <t>McAllen</t>
  </si>
  <si>
    <t>McKinney</t>
  </si>
  <si>
    <t>Memphis</t>
  </si>
  <si>
    <t>Mesa</t>
  </si>
  <si>
    <t>Mesquite</t>
  </si>
  <si>
    <t>Miami</t>
  </si>
  <si>
    <t>Miami Gardens</t>
  </si>
  <si>
    <t>Midland</t>
  </si>
  <si>
    <t>Milwaukee</t>
  </si>
  <si>
    <t>Minneapolis</t>
  </si>
  <si>
    <t>Miramar</t>
  </si>
  <si>
    <t>Mobile</t>
  </si>
  <si>
    <t>Modesto</t>
  </si>
  <si>
    <t>Montgomery</t>
  </si>
  <si>
    <t>Moreno Valley</t>
  </si>
  <si>
    <t>Murfreesboro</t>
  </si>
  <si>
    <t>Murrieta</t>
  </si>
  <si>
    <t>Naperville</t>
  </si>
  <si>
    <t>Nashville</t>
  </si>
  <si>
    <t>New Haven</t>
  </si>
  <si>
    <t>New Orleans</t>
  </si>
  <si>
    <t>New York</t>
  </si>
  <si>
    <t>Newark</t>
  </si>
  <si>
    <t>Newport News</t>
  </si>
  <si>
    <t>Norfolk</t>
  </si>
  <si>
    <t>Norman</t>
  </si>
  <si>
    <t>North Charleston</t>
  </si>
  <si>
    <t>North Las Vegas</t>
  </si>
  <si>
    <t>Norwalk</t>
  </si>
  <si>
    <t>Oakland</t>
  </si>
  <si>
    <t>Oceanside</t>
  </si>
  <si>
    <t>Odessa</t>
  </si>
  <si>
    <t>Offaly</t>
  </si>
  <si>
    <t>Oklahoma City</t>
  </si>
  <si>
    <t>Olathe</t>
  </si>
  <si>
    <t>Omaha</t>
  </si>
  <si>
    <t>Ontario</t>
  </si>
  <si>
    <t>Orange</t>
  </si>
  <si>
    <t>Orlando</t>
  </si>
  <si>
    <t>Overland Park</t>
  </si>
  <si>
    <t>Oxnard</t>
  </si>
  <si>
    <t>Palm Bay</t>
  </si>
  <si>
    <t>Palmdale</t>
  </si>
  <si>
    <t>Pasadena</t>
  </si>
  <si>
    <t>Paterson</t>
  </si>
  <si>
    <t>Pembroke Pines</t>
  </si>
  <si>
    <t>Peoria</t>
  </si>
  <si>
    <t>Philadelphia</t>
  </si>
  <si>
    <t>Phoenix</t>
  </si>
  <si>
    <t>Pittsburgh</t>
  </si>
  <si>
    <t>Plano</t>
  </si>
  <si>
    <t>Pomona</t>
  </si>
  <si>
    <t>Pompano Beach</t>
  </si>
  <si>
    <t>Port St. Lucie</t>
  </si>
  <si>
    <t>Portland</t>
  </si>
  <si>
    <t>Providence</t>
  </si>
  <si>
    <t>Provo</t>
  </si>
  <si>
    <t>Pueblo</t>
  </si>
  <si>
    <t>Raleigh</t>
  </si>
  <si>
    <t>Rancho Cucamonga</t>
  </si>
  <si>
    <t>Reno</t>
  </si>
  <si>
    <t>Rialto</t>
  </si>
  <si>
    <t>Richardson</t>
  </si>
  <si>
    <t>Richmond</t>
  </si>
  <si>
    <t>Riverside</t>
  </si>
  <si>
    <t>Rochester</t>
  </si>
  <si>
    <t>Rockford</t>
  </si>
  <si>
    <t>Roscommon</t>
  </si>
  <si>
    <t>Roseville</t>
  </si>
  <si>
    <t>Round Rock</t>
  </si>
  <si>
    <t>Sacramento</t>
  </si>
  <si>
    <t>Saint Paul</t>
  </si>
  <si>
    <t>Salem</t>
  </si>
  <si>
    <t>Salinas</t>
  </si>
  <si>
    <t>Salt Lake City</t>
  </si>
  <si>
    <t>San Antonio</t>
  </si>
  <si>
    <t>San Bernardino</t>
  </si>
  <si>
    <t>San Diego</t>
  </si>
  <si>
    <t>San Francisco</t>
  </si>
  <si>
    <t>San Jose</t>
  </si>
  <si>
    <t>Santa Ana</t>
  </si>
  <si>
    <t>Santa Clara</t>
  </si>
  <si>
    <t>Santa Clarita</t>
  </si>
  <si>
    <t>Santa Maria</t>
  </si>
  <si>
    <t>Santa Rosa</t>
  </si>
  <si>
    <t>Savannah</t>
  </si>
  <si>
    <t>Scottsdale</t>
  </si>
  <si>
    <t>Seattle</t>
  </si>
  <si>
    <t>Shreveport</t>
  </si>
  <si>
    <t>Simi Valley</t>
  </si>
  <si>
    <t>Sioux Falls</t>
  </si>
  <si>
    <t>South Bend</t>
  </si>
  <si>
    <t>Spokane</t>
  </si>
  <si>
    <t>Springfield</t>
  </si>
  <si>
    <t>St. Louis</t>
  </si>
  <si>
    <t>St. Petersburg</t>
  </si>
  <si>
    <t>Stamford</t>
  </si>
  <si>
    <t>Sterling Heights</t>
  </si>
  <si>
    <t>Stockton</t>
  </si>
  <si>
    <t>Sunnyvale</t>
  </si>
  <si>
    <t>Surprise</t>
  </si>
  <si>
    <t>Syracuse</t>
  </si>
  <si>
    <t>Tacoma</t>
  </si>
  <si>
    <t>Tallahassee</t>
  </si>
  <si>
    <t>Tampa</t>
  </si>
  <si>
    <t>Temecula</t>
  </si>
  <si>
    <t>Tempe</t>
  </si>
  <si>
    <t>Thornton</t>
  </si>
  <si>
    <t>Thousand Oaks</t>
  </si>
  <si>
    <t>Toledo</t>
  </si>
  <si>
    <t>Topeka</t>
  </si>
  <si>
    <t>Torrance</t>
  </si>
  <si>
    <t>Tralee</t>
  </si>
  <si>
    <t>Tuam</t>
  </si>
  <si>
    <t>Tucson</t>
  </si>
  <si>
    <t>Tullamore</t>
  </si>
  <si>
    <t>Tulsa</t>
  </si>
  <si>
    <t>Tulsk</t>
  </si>
  <si>
    <t>Tyrone</t>
  </si>
  <si>
    <t>Vallejo</t>
  </si>
  <si>
    <t>Vancouver</t>
  </si>
  <si>
    <t>Victorville</t>
  </si>
  <si>
    <t>Virginia Beach</t>
  </si>
  <si>
    <t>Visalia</t>
  </si>
  <si>
    <t>Waco</t>
  </si>
  <si>
    <t>Warren</t>
  </si>
  <si>
    <t>Washington</t>
  </si>
  <si>
    <t>Waterbury</t>
  </si>
  <si>
    <t>West Covina</t>
  </si>
  <si>
    <t>West Valley City</t>
  </si>
  <si>
    <t>Westminster</t>
  </si>
  <si>
    <t>Wichita</t>
  </si>
  <si>
    <t>Wichita Falls</t>
  </si>
  <si>
    <t>Wilmington</t>
  </si>
  <si>
    <t>Winston-Salem</t>
  </si>
  <si>
    <t>Worcester</t>
  </si>
  <si>
    <t>Yonkers</t>
  </si>
  <si>
    <t>Commission Rate</t>
  </si>
  <si>
    <t>You need to calculate the commission due for each city. The commission rate is 10% and is in cell  C10.</t>
  </si>
  <si>
    <t>Please calculate the sums of exam score for male and female.</t>
  </si>
  <si>
    <t>(c)</t>
  </si>
  <si>
    <t>Now change the commission rate in cell C10 to 4%. Commission due to Yonkers is</t>
  </si>
  <si>
    <t>(value only) [3]</t>
  </si>
  <si>
    <t>(with formula) [4]</t>
  </si>
  <si>
    <t>Commission amount due to Akron</t>
  </si>
  <si>
    <t>Commission amount due to Baltimore</t>
  </si>
  <si>
    <t>Qty</t>
  </si>
  <si>
    <t xml:space="preserve">Profit </t>
  </si>
  <si>
    <t>What city (cities) meets these  3 criteria?</t>
  </si>
  <si>
    <t xml:space="preserve">Create a report using a data filter  showing  all orders greater than $260 in revenue, where the quantity is </t>
  </si>
  <si>
    <t>between 5 and 7 units with profits greater than 200. Please show it with filter. [3+3+4]</t>
  </si>
  <si>
    <t xml:space="preserve">In the spreadsheet below we need to work out the bonus due to each city. If they sell more than $250, they will get 7% </t>
  </si>
  <si>
    <t>bonus due to each city. If they are not due a bonus, use zero (0).</t>
  </si>
  <si>
    <t>Bonus BreakPoint</t>
  </si>
  <si>
    <t>Bonus  Rate</t>
  </si>
  <si>
    <t>Bonus Amount</t>
  </si>
  <si>
    <t>of the  revenue as a bonus. Use  the IF Function and use cell references C8 and C9 in the  IF Function,  calculate the</t>
  </si>
  <si>
    <t>Fruit Name</t>
  </si>
  <si>
    <t>Quantity</t>
  </si>
  <si>
    <t>Sales</t>
  </si>
  <si>
    <t>Profit</t>
  </si>
  <si>
    <t>Apple</t>
  </si>
  <si>
    <t>Mango</t>
  </si>
  <si>
    <t>Grape</t>
  </si>
  <si>
    <t>Chery</t>
  </si>
  <si>
    <t>Papaya</t>
  </si>
  <si>
    <t>Strawberry</t>
  </si>
  <si>
    <t>Watermelon</t>
  </si>
  <si>
    <t>Banana</t>
  </si>
  <si>
    <t>From the above table (array) please find out the Sales, Quantity, and Profit for Mango by using VLOOKUP. [10]</t>
  </si>
  <si>
    <t>Result</t>
  </si>
  <si>
    <t>(a) Compute the total marks and average of each student by entering appropriate formula in column F and G [Marks: 2+2]</t>
  </si>
  <si>
    <t>(b) Compute the grades based on following criteria in column H [Marks: 6]</t>
  </si>
  <si>
    <t>Q 10</t>
  </si>
  <si>
    <t>Date</t>
  </si>
  <si>
    <t>Total Trade</t>
  </si>
  <si>
    <t>Total Volume</t>
  </si>
  <si>
    <t>Total Value in Taka (mn)</t>
  </si>
  <si>
    <t>Total Market Cap. in Taka (mn)</t>
  </si>
  <si>
    <t>DSEX Index</t>
  </si>
  <si>
    <t>DSES Index</t>
  </si>
  <si>
    <t>DS30 Index</t>
  </si>
  <si>
    <t>Particulars</t>
  </si>
  <si>
    <t>Values</t>
  </si>
  <si>
    <t>Total Marlet Cap.</t>
  </si>
  <si>
    <t>Returns</t>
  </si>
  <si>
    <t>3M</t>
  </si>
  <si>
    <t>YTD</t>
  </si>
  <si>
    <t>13M</t>
  </si>
  <si>
    <t>Calculate the returns for past 3 months, past 13 months, and year to date (YTD). [5]</t>
  </si>
  <si>
    <t>From the table (B17:I294), please find out the values in the below table by using VLOOKUP. [5]</t>
  </si>
  <si>
    <t>Ticker</t>
  </si>
  <si>
    <t>Net NoS</t>
  </si>
  <si>
    <t>Net Position Value</t>
  </si>
  <si>
    <t>Position</t>
  </si>
  <si>
    <t>Per Unit Price</t>
  </si>
  <si>
    <t>No. of Shares</t>
  </si>
  <si>
    <t>BERGERPBL</t>
  </si>
  <si>
    <t>Long</t>
  </si>
  <si>
    <t>Per Unit Commission</t>
  </si>
  <si>
    <t>RENATA</t>
  </si>
  <si>
    <t>GP</t>
  </si>
  <si>
    <t>RECKITTBEN</t>
  </si>
  <si>
    <t>LINDEBD</t>
  </si>
  <si>
    <t>Short</t>
  </si>
  <si>
    <t>Total Position Value</t>
  </si>
  <si>
    <t>In the table (B6:D11), please find out the Net number of shares and net position values for each ticker. [4+4]</t>
  </si>
  <si>
    <t>From the table (B19:H26), please find out the per unit commission and total position values. [1+1]</t>
  </si>
  <si>
    <t>Hint: Net Position = Long Position - Short Position</t>
  </si>
  <si>
    <t>Q 11</t>
  </si>
  <si>
    <t>Q 12</t>
  </si>
  <si>
    <t>Weight</t>
  </si>
  <si>
    <t>Cash</t>
  </si>
  <si>
    <t>MARICO</t>
  </si>
  <si>
    <t>WALTONHIL</t>
  </si>
  <si>
    <t>SINGERBD</t>
  </si>
  <si>
    <t>OLYMPIC</t>
  </si>
  <si>
    <t>Market Value of Net Position</t>
  </si>
  <si>
    <t>From the table (B24:D35), please find out the weights of each ticker in the portfolio. [1]</t>
  </si>
  <si>
    <t>In the table (B8:E18), please sort the market values of net position form largest to smallest by using LARGE. [1]</t>
  </si>
  <si>
    <t>In the table (B8:E18), please calculate the weights of each ticker. [1]</t>
  </si>
  <si>
    <t>In the table (B8:E18), please sort the tickers based on market values of net position by using VLOOKUP and CHOOSE. [7]</t>
  </si>
  <si>
    <t>Excelsior 2024: First Round Test Instructions</t>
  </si>
  <si>
    <t>3 Hours</t>
  </si>
  <si>
    <t>University ID</t>
  </si>
  <si>
    <t>s</t>
  </si>
  <si>
    <t>Mushtasin Ahmed</t>
  </si>
  <si>
    <t>mushtasin.ahmed11@gmail.com</t>
  </si>
  <si>
    <t xml:space="preserve">North South University </t>
  </si>
  <si>
    <t>ECE</t>
  </si>
  <si>
    <t xml:space="preserve">This question is not descriptive , I didn’t even understand the question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</si>
</sst>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* #,##0_);_(* \(#,##0\);_(* &quot;-&quot;??_);_(@_)"/>
    <numFmt numFmtId="166" formatCode="&quot;€&quot;#,##0.00"/>
    <numFmt numFmtId="167" formatCode="[$$-409]#,##0.00"/>
    <numFmt numFmtId="168" formatCode="0.0%"/>
    <numFmt numFmtId="182" formatCode="0.0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Gill Sans MT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b/>
      <sz val="8"/>
      <color indexed="9"/>
      <name val="Tahoma"/>
      <family val="2"/>
    </font>
    <font>
      <sz val="10"/>
      <name val="Verdana"/>
      <family val="2"/>
    </font>
    <font>
      <sz val="10"/>
      <name val="Arial"/>
      <family val="2"/>
    </font>
    <font>
      <u/>
      <sz val="8"/>
      <name val="Tahoma"/>
      <family val="2"/>
    </font>
    <font>
      <sz val="8"/>
      <color rgb="FF222222"/>
      <name val="Tahoma"/>
      <family val="2"/>
    </font>
    <font>
      <b/>
      <sz val="8"/>
      <color rgb="FF222222"/>
      <name val="Tahoma"/>
      <family val="2"/>
    </font>
    <font>
      <sz val="8"/>
      <color theme="0"/>
      <name val="Tahoma"/>
      <family val="2"/>
    </font>
    <font>
      <sz val="8"/>
      <color indexed="9"/>
      <name val="Tahoma"/>
      <family val="2"/>
    </font>
    <font>
      <b/>
      <sz val="11"/>
      <color theme="1"/>
      <name val="Calibri"/>
      <family val="2"/>
      <scheme val="minor"/>
    </font>
    <font>
      <b/>
      <sz val="8"/>
      <color rgb="FFFF0000"/>
      <name val="Tahoma"/>
      <family val="2"/>
    </font>
    <font>
      <sz val="8"/>
      <color rgb="FF000000"/>
      <name val="Tahoma"/>
      <family val="2"/>
    </font>
    <font>
      <b/>
      <sz val="8"/>
      <name val="Thoma"/>
    </font>
    <font>
      <sz val="8"/>
      <color theme="1"/>
      <name val="Thoma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12" fillId="0" borderId="0"/>
    <xf numFmtId="0" fontId="13" fillId="0" borderId="0"/>
    <xf numFmtId="43" fontId="3" fillId="0" borderId="0" applyFont="0" applyFill="0" applyBorder="0" applyAlignment="0" applyProtection="0"/>
    <xf numFmtId="0" fontId="13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/>
  </cellStyleXfs>
  <cellXfs count="174">
    <xf numFmtId="0" fontId="0" fillId="0" borderId="0" xfId="0"/>
    <xf numFmtId="0" fontId="5" fillId="0" borderId="0" xfId="0" applyFont="1"/>
    <xf numFmtId="0" fontId="11" fillId="5" borderId="0" xfId="8" applyFont="1" applyFill="1" applyAlignment="1">
      <alignment horizontal="left"/>
    </xf>
    <xf numFmtId="0" fontId="3" fillId="0" borderId="0" xfId="9" applyFont="1" applyAlignment="1">
      <alignment horizontal="center"/>
    </xf>
    <xf numFmtId="0" fontId="3" fillId="0" borderId="0" xfId="9" applyFont="1" applyAlignment="1">
      <alignment horizontal="left"/>
    </xf>
    <xf numFmtId="0" fontId="4" fillId="0" borderId="0" xfId="10" applyFont="1" applyAlignment="1" applyProtection="1">
      <alignment horizontal="right"/>
      <protection locked="0"/>
    </xf>
    <xf numFmtId="0" fontId="3" fillId="0" borderId="16" xfId="9" applyFont="1" applyBorder="1" applyAlignment="1">
      <alignment horizontal="center"/>
    </xf>
    <xf numFmtId="3" fontId="3" fillId="0" borderId="0" xfId="9" applyNumberFormat="1" applyFont="1" applyAlignment="1">
      <alignment horizontal="center"/>
    </xf>
    <xf numFmtId="4" fontId="3" fillId="0" borderId="0" xfId="9" applyNumberFormat="1" applyFont="1" applyAlignment="1">
      <alignment horizontal="center"/>
    </xf>
    <xf numFmtId="0" fontId="4" fillId="0" borderId="15" xfId="9" applyFont="1" applyBorder="1" applyAlignment="1">
      <alignment horizontal="center"/>
    </xf>
    <xf numFmtId="0" fontId="3" fillId="0" borderId="17" xfId="9" applyFont="1" applyBorder="1" applyAlignment="1">
      <alignment horizontal="center"/>
    </xf>
    <xf numFmtId="0" fontId="4" fillId="0" borderId="18" xfId="9" applyFont="1" applyBorder="1" applyAlignment="1">
      <alignment horizontal="center"/>
    </xf>
    <xf numFmtId="0" fontId="4" fillId="0" borderId="19" xfId="9" applyFont="1" applyBorder="1" applyAlignment="1">
      <alignment horizontal="center"/>
    </xf>
    <xf numFmtId="0" fontId="4" fillId="0" borderId="20" xfId="9" applyFont="1" applyBorder="1" applyAlignment="1">
      <alignment horizontal="center"/>
    </xf>
    <xf numFmtId="0" fontId="3" fillId="0" borderId="21" xfId="9" applyFont="1" applyBorder="1" applyAlignment="1">
      <alignment horizontal="center"/>
    </xf>
    <xf numFmtId="0" fontId="3" fillId="0" borderId="1" xfId="9" applyFont="1" applyBorder="1" applyAlignment="1">
      <alignment horizontal="center"/>
    </xf>
    <xf numFmtId="0" fontId="3" fillId="0" borderId="22" xfId="9" applyFont="1" applyBorder="1" applyAlignment="1">
      <alignment horizontal="center"/>
    </xf>
    <xf numFmtId="0" fontId="3" fillId="0" borderId="23" xfId="9" applyFont="1" applyBorder="1" applyAlignment="1">
      <alignment horizontal="center"/>
    </xf>
    <xf numFmtId="0" fontId="3" fillId="0" borderId="24" xfId="9" applyFont="1" applyBorder="1" applyAlignment="1">
      <alignment horizontal="center"/>
    </xf>
    <xf numFmtId="0" fontId="3" fillId="0" borderId="25" xfId="9" applyFont="1" applyBorder="1" applyAlignment="1">
      <alignment horizontal="center"/>
    </xf>
    <xf numFmtId="0" fontId="3" fillId="0" borderId="0" xfId="8"/>
    <xf numFmtId="0" fontId="4" fillId="0" borderId="0" xfId="8" applyFont="1" applyAlignment="1">
      <alignment horizontal="center"/>
    </xf>
    <xf numFmtId="0" fontId="4" fillId="0" borderId="0" xfId="10" applyFont="1" applyProtection="1">
      <protection locked="0"/>
    </xf>
    <xf numFmtId="0" fontId="4" fillId="0" borderId="2" xfId="10" applyFont="1" applyBorder="1" applyAlignment="1" applyProtection="1">
      <alignment horizontal="center"/>
      <protection locked="0"/>
    </xf>
    <xf numFmtId="0" fontId="6" fillId="0" borderId="0" xfId="0" applyFont="1" applyAlignment="1">
      <alignment horizontal="right"/>
    </xf>
    <xf numFmtId="0" fontId="15" fillId="0" borderId="0" xfId="0" applyFont="1"/>
    <xf numFmtId="0" fontId="16" fillId="0" borderId="0" xfId="0" applyFont="1"/>
    <xf numFmtId="0" fontId="6" fillId="0" borderId="1" xfId="0" applyFont="1" applyBorder="1"/>
    <xf numFmtId="0" fontId="3" fillId="0" borderId="0" xfId="10" applyFont="1" applyProtection="1">
      <protection locked="0"/>
    </xf>
    <xf numFmtId="14" fontId="3" fillId="0" borderId="0" xfId="10" applyNumberFormat="1" applyFont="1" applyAlignment="1" applyProtection="1">
      <alignment horizontal="right"/>
      <protection locked="0"/>
    </xf>
    <xf numFmtId="14" fontId="3" fillId="0" borderId="0" xfId="10" applyNumberFormat="1" applyFont="1" applyProtection="1">
      <protection locked="0"/>
    </xf>
    <xf numFmtId="20" fontId="3" fillId="0" borderId="0" xfId="10" applyNumberFormat="1" applyFont="1" applyProtection="1">
      <protection locked="0"/>
    </xf>
    <xf numFmtId="0" fontId="3" fillId="0" borderId="0" xfId="10" applyFont="1" applyAlignment="1" applyProtection="1">
      <alignment horizontal="center"/>
      <protection locked="0"/>
    </xf>
    <xf numFmtId="14" fontId="4" fillId="0" borderId="0" xfId="10" applyNumberFormat="1" applyFont="1" applyAlignment="1" applyProtection="1">
      <alignment horizontal="center"/>
      <protection locked="0"/>
    </xf>
    <xf numFmtId="20" fontId="4" fillId="0" borderId="0" xfId="10" applyNumberFormat="1" applyFont="1" applyProtection="1">
      <protection locked="0"/>
    </xf>
    <xf numFmtId="14" fontId="3" fillId="0" borderId="0" xfId="10" applyNumberFormat="1" applyFont="1" applyAlignment="1">
      <alignment horizontal="center"/>
    </xf>
    <xf numFmtId="0" fontId="17" fillId="0" borderId="0" xfId="10" applyFont="1" applyProtection="1">
      <protection locked="0"/>
    </xf>
    <xf numFmtId="19" fontId="3" fillId="0" borderId="0" xfId="10" applyNumberFormat="1" applyFont="1" applyProtection="1">
      <protection locked="0"/>
    </xf>
    <xf numFmtId="0" fontId="3" fillId="0" borderId="0" xfId="10" applyFont="1" applyAlignment="1" applyProtection="1">
      <alignment horizontal="right"/>
      <protection locked="0"/>
    </xf>
    <xf numFmtId="14" fontId="18" fillId="0" borderId="0" xfId="10" applyNumberFormat="1" applyFont="1" applyProtection="1">
      <protection locked="0"/>
    </xf>
    <xf numFmtId="0" fontId="18" fillId="0" borderId="0" xfId="10" applyFont="1" applyProtection="1">
      <protection locked="0"/>
    </xf>
    <xf numFmtId="0" fontId="14" fillId="0" borderId="0" xfId="10" applyFont="1" applyAlignment="1" applyProtection="1">
      <alignment horizontal="center"/>
      <protection locked="0"/>
    </xf>
    <xf numFmtId="0" fontId="3" fillId="0" borderId="1" xfId="10" applyFont="1" applyBorder="1" applyProtection="1">
      <protection locked="0"/>
    </xf>
    <xf numFmtId="0" fontId="3" fillId="2" borderId="1" xfId="10" applyFont="1" applyFill="1" applyBorder="1" applyProtection="1">
      <protection locked="0"/>
    </xf>
    <xf numFmtId="0" fontId="5" fillId="0" borderId="0" xfId="0" applyFont="1" applyProtection="1">
      <protection locked="0"/>
    </xf>
    <xf numFmtId="0" fontId="5" fillId="3" borderId="0" xfId="0" applyFont="1" applyFill="1" applyProtection="1">
      <protection locked="0"/>
    </xf>
    <xf numFmtId="0" fontId="7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7" fillId="3" borderId="0" xfId="0" applyFont="1" applyFill="1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right"/>
      <protection locked="0"/>
    </xf>
    <xf numFmtId="0" fontId="6" fillId="0" borderId="0" xfId="0" applyFont="1" applyProtection="1">
      <protection locked="0"/>
    </xf>
    <xf numFmtId="0" fontId="6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left"/>
      <protection locked="0"/>
    </xf>
    <xf numFmtId="0" fontId="9" fillId="0" borderId="9" xfId="7" applyFont="1" applyBorder="1" applyAlignment="1" applyProtection="1">
      <alignment horizontal="center" vertical="center"/>
      <protection locked="0"/>
    </xf>
    <xf numFmtId="0" fontId="10" fillId="0" borderId="10" xfId="7" applyFont="1" applyBorder="1" applyAlignment="1" applyProtection="1">
      <alignment horizontal="center" vertical="center"/>
      <protection locked="0"/>
    </xf>
    <xf numFmtId="0" fontId="8" fillId="0" borderId="11" xfId="0" applyFont="1" applyBorder="1" applyProtection="1">
      <protection locked="0"/>
    </xf>
    <xf numFmtId="0" fontId="9" fillId="0" borderId="12" xfId="7" applyFont="1" applyBorder="1" applyAlignment="1" applyProtection="1">
      <alignment horizontal="center" vertical="center"/>
      <protection locked="0"/>
    </xf>
    <xf numFmtId="0" fontId="10" fillId="0" borderId="13" xfId="7" applyFont="1" applyBorder="1" applyAlignment="1" applyProtection="1">
      <alignment horizontal="center" vertical="center"/>
      <protection locked="0"/>
    </xf>
    <xf numFmtId="0" fontId="6" fillId="0" borderId="26" xfId="0" applyFont="1" applyBorder="1"/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0" fillId="0" borderId="1" xfId="0" applyBorder="1"/>
    <xf numFmtId="0" fontId="3" fillId="0" borderId="1" xfId="8" applyBorder="1"/>
    <xf numFmtId="0" fontId="9" fillId="0" borderId="14" xfId="0" applyFont="1" applyBorder="1"/>
    <xf numFmtId="0" fontId="8" fillId="0" borderId="0" xfId="0" applyFont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15" fillId="0" borderId="26" xfId="0" quotePrefix="1" applyFont="1" applyBorder="1"/>
    <xf numFmtId="0" fontId="0" fillId="0" borderId="26" xfId="0" applyBorder="1"/>
    <xf numFmtId="0" fontId="15" fillId="0" borderId="1" xfId="0" applyFont="1" applyBorder="1"/>
    <xf numFmtId="165" fontId="19" fillId="2" borderId="1" xfId="1" applyNumberFormat="1" applyFont="1" applyFill="1" applyBorder="1"/>
    <xf numFmtId="165" fontId="4" fillId="2" borderId="1" xfId="1" applyNumberFormat="1" applyFont="1" applyFill="1" applyBorder="1"/>
    <xf numFmtId="165" fontId="5" fillId="0" borderId="1" xfId="1" applyNumberFormat="1" applyFont="1" applyBorder="1"/>
    <xf numFmtId="165" fontId="5" fillId="0" borderId="26" xfId="1" applyNumberFormat="1" applyFont="1" applyBorder="1"/>
    <xf numFmtId="0" fontId="6" fillId="0" borderId="0" xfId="0" applyFont="1" applyAlignment="1">
      <alignment horizontal="center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2" fontId="5" fillId="6" borderId="0" xfId="0" applyNumberFormat="1" applyFont="1" applyFill="1"/>
    <xf numFmtId="0" fontId="0" fillId="2" borderId="1" xfId="0" applyFill="1" applyBorder="1"/>
    <xf numFmtId="20" fontId="3" fillId="0" borderId="0" xfId="10" applyNumberFormat="1" applyFont="1" applyAlignment="1" applyProtection="1">
      <alignment horizontal="right"/>
      <protection locked="0"/>
    </xf>
    <xf numFmtId="0" fontId="21" fillId="0" borderId="0" xfId="0" applyFont="1"/>
    <xf numFmtId="166" fontId="4" fillId="0" borderId="1" xfId="13" applyNumberFormat="1" applyFont="1" applyFill="1" applyBorder="1" applyAlignment="1">
      <alignment horizontal="left" vertical="center"/>
    </xf>
    <xf numFmtId="9" fontId="4" fillId="0" borderId="1" xfId="14" applyFont="1" applyFill="1" applyBorder="1" applyAlignment="1" applyProtection="1">
      <alignment horizontal="center" vertical="center"/>
      <protection locked="0"/>
    </xf>
    <xf numFmtId="4" fontId="4" fillId="0" borderId="1" xfId="13" applyNumberFormat="1" applyFont="1" applyFill="1" applyBorder="1" applyAlignment="1">
      <alignment horizontal="left" vertical="center"/>
    </xf>
    <xf numFmtId="4" fontId="4" fillId="0" borderId="1" xfId="13" applyNumberFormat="1" applyFont="1" applyFill="1" applyBorder="1" applyAlignment="1">
      <alignment horizontal="center" vertical="center"/>
    </xf>
    <xf numFmtId="4" fontId="5" fillId="0" borderId="1" xfId="0" applyNumberFormat="1" applyFont="1" applyBorder="1"/>
    <xf numFmtId="0" fontId="21" fillId="0" borderId="3" xfId="0" applyFont="1" applyBorder="1"/>
    <xf numFmtId="0" fontId="21" fillId="0" borderId="8" xfId="0" applyFont="1" applyBorder="1"/>
    <xf numFmtId="14" fontId="3" fillId="0" borderId="8" xfId="10" applyNumberFormat="1" applyFont="1" applyBorder="1" applyProtection="1">
      <protection locked="0"/>
    </xf>
    <xf numFmtId="20" fontId="3" fillId="0" borderId="7" xfId="10" applyNumberFormat="1" applyFont="1" applyBorder="1" applyProtection="1">
      <protection locked="0"/>
    </xf>
    <xf numFmtId="0" fontId="23" fillId="0" borderId="1" xfId="0" applyFont="1" applyBorder="1"/>
    <xf numFmtId="167" fontId="23" fillId="0" borderId="1" xfId="0" applyNumberFormat="1" applyFont="1" applyBorder="1"/>
    <xf numFmtId="166" fontId="22" fillId="0" borderId="1" xfId="13" applyNumberFormat="1" applyFont="1" applyFill="1" applyBorder="1" applyAlignment="1">
      <alignment horizontal="center" vertical="center"/>
    </xf>
    <xf numFmtId="166" fontId="22" fillId="0" borderId="1" xfId="13" applyNumberFormat="1" applyFont="1" applyFill="1" applyBorder="1" applyAlignment="1">
      <alignment horizontal="left" vertical="center"/>
    </xf>
    <xf numFmtId="14" fontId="3" fillId="0" borderId="1" xfId="10" applyNumberFormat="1" applyFont="1" applyBorder="1" applyAlignment="1" applyProtection="1">
      <alignment horizontal="right"/>
      <protection locked="0"/>
    </xf>
    <xf numFmtId="14" fontId="3" fillId="0" borderId="1" xfId="10" applyNumberFormat="1" applyFont="1" applyBorder="1" applyProtection="1">
      <protection locked="0"/>
    </xf>
    <xf numFmtId="14" fontId="4" fillId="2" borderId="1" xfId="10" applyNumberFormat="1" applyFont="1" applyFill="1" applyBorder="1" applyProtection="1">
      <protection locked="0"/>
    </xf>
    <xf numFmtId="167" fontId="5" fillId="0" borderId="1" xfId="0" applyNumberFormat="1" applyFont="1" applyBorder="1"/>
    <xf numFmtId="166" fontId="4" fillId="0" borderId="26" xfId="13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 applyProtection="1">
      <alignment horizontal="center" vertical="center"/>
      <protection locked="0"/>
    </xf>
    <xf numFmtId="9" fontId="4" fillId="0" borderId="1" xfId="0" applyNumberFormat="1" applyFont="1" applyBorder="1" applyAlignment="1" applyProtection="1">
      <alignment horizontal="center" vertical="center"/>
      <protection locked="0"/>
    </xf>
    <xf numFmtId="167" fontId="5" fillId="2" borderId="1" xfId="0" applyNumberFormat="1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4" fontId="3" fillId="2" borderId="1" xfId="0" applyNumberFormat="1" applyFont="1" applyFill="1" applyBorder="1"/>
    <xf numFmtId="0" fontId="6" fillId="0" borderId="0" xfId="0" applyFont="1"/>
    <xf numFmtId="0" fontId="5" fillId="0" borderId="0" xfId="0" applyFont="1" applyAlignment="1">
      <alignment horizontal="center"/>
    </xf>
    <xf numFmtId="0" fontId="24" fillId="0" borderId="3" xfId="0" applyFont="1" applyBorder="1"/>
    <xf numFmtId="0" fontId="24" fillId="0" borderId="1" xfId="0" applyFont="1" applyBorder="1" applyAlignment="1">
      <alignment horizontal="center"/>
    </xf>
    <xf numFmtId="0" fontId="25" fillId="0" borderId="1" xfId="0" applyFont="1" applyBorder="1"/>
    <xf numFmtId="165" fontId="25" fillId="2" borderId="1" xfId="1" applyNumberFormat="1" applyFont="1" applyFill="1" applyBorder="1"/>
    <xf numFmtId="3" fontId="5" fillId="0" borderId="26" xfId="0" applyNumberFormat="1" applyFont="1" applyBorder="1"/>
    <xf numFmtId="3" fontId="5" fillId="0" borderId="27" xfId="0" applyNumberFormat="1" applyFont="1" applyBorder="1"/>
    <xf numFmtId="3" fontId="5" fillId="0" borderId="28" xfId="0" applyNumberFormat="1" applyFont="1" applyBorder="1"/>
    <xf numFmtId="4" fontId="5" fillId="0" borderId="26" xfId="0" applyNumberFormat="1" applyFont="1" applyBorder="1"/>
    <xf numFmtId="4" fontId="5" fillId="0" borderId="27" xfId="0" applyNumberFormat="1" applyFont="1" applyBorder="1"/>
    <xf numFmtId="4" fontId="5" fillId="0" borderId="28" xfId="0" applyNumberFormat="1" applyFont="1" applyBorder="1"/>
    <xf numFmtId="0" fontId="6" fillId="0" borderId="1" xfId="0" applyFont="1" applyBorder="1" applyAlignment="1">
      <alignment vertical="top" wrapText="1"/>
    </xf>
    <xf numFmtId="14" fontId="5" fillId="0" borderId="26" xfId="0" applyNumberFormat="1" applyFont="1" applyBorder="1" applyAlignment="1">
      <alignment horizontal="left"/>
    </xf>
    <xf numFmtId="14" fontId="5" fillId="0" borderId="27" xfId="0" applyNumberFormat="1" applyFont="1" applyBorder="1" applyAlignment="1">
      <alignment horizontal="left"/>
    </xf>
    <xf numFmtId="14" fontId="5" fillId="0" borderId="28" xfId="0" applyNumberFormat="1" applyFont="1" applyBorder="1" applyAlignment="1">
      <alignment horizontal="left"/>
    </xf>
    <xf numFmtId="14" fontId="5" fillId="0" borderId="1" xfId="0" applyNumberFormat="1" applyFont="1" applyBorder="1" applyAlignment="1">
      <alignment horizontal="left"/>
    </xf>
    <xf numFmtId="14" fontId="6" fillId="0" borderId="1" xfId="0" applyNumberFormat="1" applyFont="1" applyBorder="1" applyAlignment="1">
      <alignment horizontal="right"/>
    </xf>
    <xf numFmtId="0" fontId="6" fillId="0" borderId="3" xfId="0" applyFont="1" applyBorder="1"/>
    <xf numFmtId="0" fontId="5" fillId="0" borderId="7" xfId="0" applyFont="1" applyBorder="1"/>
    <xf numFmtId="10" fontId="6" fillId="0" borderId="1" xfId="0" applyNumberFormat="1" applyFont="1" applyBorder="1"/>
    <xf numFmtId="0" fontId="6" fillId="0" borderId="1" xfId="0" applyFont="1" applyBorder="1" applyAlignment="1">
      <alignment horizontal="right" vertical="top" wrapText="1"/>
    </xf>
    <xf numFmtId="4" fontId="5" fillId="0" borderId="1" xfId="0" applyNumberFormat="1" applyFont="1" applyBorder="1" applyAlignment="1">
      <alignment horizontal="right"/>
    </xf>
    <xf numFmtId="4" fontId="5" fillId="2" borderId="1" xfId="0" applyNumberFormat="1" applyFont="1" applyFill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right" vertical="top"/>
    </xf>
    <xf numFmtId="4" fontId="6" fillId="0" borderId="1" xfId="0" applyNumberFormat="1" applyFont="1" applyBorder="1"/>
    <xf numFmtId="168" fontId="6" fillId="0" borderId="1" xfId="14" applyNumberFormat="1" applyFont="1" applyBorder="1" applyAlignment="1">
      <alignment horizontal="right"/>
    </xf>
    <xf numFmtId="0" fontId="6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  <xf numFmtId="0" fontId="7" fillId="0" borderId="1" xfId="0" quotePrefix="1" applyFont="1" applyBorder="1" applyAlignment="1" applyProtection="1">
      <alignment horizontal="left"/>
      <protection locked="0"/>
    </xf>
    <xf numFmtId="0" fontId="7" fillId="0" borderId="1" xfId="0" applyFont="1" applyBorder="1" applyAlignment="1" applyProtection="1">
      <alignment horizontal="left"/>
      <protection locked="0"/>
    </xf>
    <xf numFmtId="0" fontId="4" fillId="4" borderId="3" xfId="7" applyFont="1" applyFill="1" applyBorder="1" applyAlignment="1" applyProtection="1">
      <alignment horizontal="left" vertical="center"/>
      <protection locked="0"/>
    </xf>
    <xf numFmtId="0" fontId="4" fillId="4" borderId="8" xfId="7" applyFont="1" applyFill="1" applyBorder="1" applyAlignment="1" applyProtection="1">
      <alignment horizontal="left" vertical="center"/>
      <protection locked="0"/>
    </xf>
    <xf numFmtId="0" fontId="4" fillId="4" borderId="7" xfId="7" applyFont="1" applyFill="1" applyBorder="1" applyAlignment="1" applyProtection="1">
      <alignment horizontal="left" vertical="center"/>
      <protection locked="0"/>
    </xf>
    <xf numFmtId="0" fontId="8" fillId="0" borderId="3" xfId="0" applyFont="1" applyBorder="1" applyAlignment="1" applyProtection="1">
      <alignment horizontal="left"/>
      <protection locked="0"/>
    </xf>
    <xf numFmtId="0" fontId="8" fillId="0" borderId="7" xfId="0" applyFont="1" applyBorder="1" applyAlignment="1" applyProtection="1">
      <alignment horizontal="left"/>
      <protection locked="0"/>
    </xf>
    <xf numFmtId="0" fontId="8" fillId="0" borderId="1" xfId="0" applyFont="1" applyBorder="1" applyAlignment="1" applyProtection="1">
      <alignment horizontal="left"/>
      <protection locked="0"/>
    </xf>
    <xf numFmtId="0" fontId="4" fillId="0" borderId="4" xfId="9" applyFont="1" applyBorder="1" applyAlignment="1">
      <alignment horizontal="center"/>
    </xf>
    <xf numFmtId="0" fontId="4" fillId="0" borderId="5" xfId="9" applyFont="1" applyBorder="1" applyAlignment="1">
      <alignment horizontal="center"/>
    </xf>
    <xf numFmtId="0" fontId="4" fillId="0" borderId="6" xfId="9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6" fillId="0" borderId="1" xfId="15" applyBorder="1" applyAlignment="1" applyProtection="1">
      <alignment horizontal="left"/>
      <protection locked="0"/>
    </xf>
    <xf numFmtId="165" fontId="3" fillId="0" borderId="0" xfId="8" applyNumberFormat="1"/>
    <xf numFmtId="2" fontId="3" fillId="2" borderId="1" xfId="10" applyNumberFormat="1" applyFont="1" applyFill="1" applyBorder="1" applyProtection="1">
      <protection locked="0"/>
    </xf>
    <xf numFmtId="4" fontId="3" fillId="2" borderId="1" xfId="10" applyNumberFormat="1" applyFont="1" applyFill="1" applyBorder="1" applyProtection="1">
      <protection locked="0"/>
    </xf>
    <xf numFmtId="0" fontId="5" fillId="2" borderId="1" xfId="0" applyFont="1" applyFill="1" applyBorder="1"/>
    <xf numFmtId="165" fontId="5" fillId="2" borderId="1" xfId="1" applyNumberFormat="1" applyFont="1" applyFill="1" applyBorder="1"/>
    <xf numFmtId="43" fontId="5" fillId="2" borderId="1" xfId="1" applyFont="1" applyFill="1" applyBorder="1" applyAlignment="1">
      <alignment horizontal="right"/>
    </xf>
    <xf numFmtId="165" fontId="5" fillId="2" borderId="1" xfId="1" applyNumberFormat="1" applyFont="1" applyFill="1" applyBorder="1" applyAlignment="1">
      <alignment horizontal="right"/>
    </xf>
    <xf numFmtId="43" fontId="5" fillId="2" borderId="1" xfId="1" applyNumberFormat="1" applyFont="1" applyFill="1" applyBorder="1" applyAlignment="1">
      <alignment horizontal="right"/>
    </xf>
    <xf numFmtId="3" fontId="5" fillId="0" borderId="0" xfId="0" applyNumberFormat="1" applyFont="1"/>
    <xf numFmtId="10" fontId="5" fillId="2" borderId="1" xfId="14" applyNumberFormat="1" applyFont="1" applyFill="1" applyBorder="1" applyAlignment="1">
      <alignment horizontal="right"/>
    </xf>
    <xf numFmtId="0" fontId="3" fillId="0" borderId="0" xfId="9" applyFont="1" applyBorder="1" applyAlignment="1">
      <alignment horizontal="center"/>
    </xf>
    <xf numFmtId="0" fontId="3" fillId="0" borderId="0" xfId="9" quotePrefix="1" applyFont="1" applyBorder="1" applyAlignment="1">
      <alignment horizontal="center"/>
    </xf>
    <xf numFmtId="0" fontId="3" fillId="7" borderId="0" xfId="7" applyFill="1"/>
    <xf numFmtId="1" fontId="5" fillId="0" borderId="0" xfId="14" applyNumberFormat="1" applyFont="1"/>
    <xf numFmtId="182" fontId="5" fillId="2" borderId="1" xfId="14" applyNumberFormat="1" applyFont="1" applyFill="1" applyBorder="1" applyAlignment="1">
      <alignment horizontal="right"/>
    </xf>
    <xf numFmtId="165" fontId="5" fillId="0" borderId="0" xfId="0" applyNumberFormat="1" applyFont="1"/>
    <xf numFmtId="43" fontId="5" fillId="2" borderId="1" xfId="0" applyNumberFormat="1" applyFont="1" applyFill="1" applyBorder="1" applyAlignment="1">
      <alignment horizontal="right"/>
    </xf>
    <xf numFmtId="182" fontId="5" fillId="2" borderId="1" xfId="0" applyNumberFormat="1" applyFont="1" applyFill="1" applyBorder="1" applyAlignment="1">
      <alignment horizontal="right"/>
    </xf>
    <xf numFmtId="0" fontId="5" fillId="2" borderId="1" xfId="0" applyNumberFormat="1" applyFont="1" applyFill="1" applyBorder="1" applyAlignment="1">
      <alignment horizontal="left"/>
    </xf>
    <xf numFmtId="0" fontId="27" fillId="0" borderId="0" xfId="9" applyFont="1" applyAlignment="1">
      <alignment horizontal="center"/>
    </xf>
  </cellXfs>
  <cellStyles count="16">
    <cellStyle name="Comma" xfId="1" builtinId="3"/>
    <cellStyle name="Comma 2" xfId="5" xr:uid="{00000000-0005-0000-0000-000001000000}"/>
    <cellStyle name="Comma 3" xfId="3" xr:uid="{00000000-0005-0000-0000-000002000000}"/>
    <cellStyle name="Comma 4" xfId="11" xr:uid="{00000000-0005-0000-0000-000003000000}"/>
    <cellStyle name="Currency" xfId="13" builtinId="4"/>
    <cellStyle name="Hyperlink" xfId="15" builtinId="8"/>
    <cellStyle name="Normal" xfId="0" builtinId="0"/>
    <cellStyle name="Normal 2" xfId="4" xr:uid="{00000000-0005-0000-0000-000006000000}"/>
    <cellStyle name="Normal 2 2" xfId="6" xr:uid="{00000000-0005-0000-0000-000007000000}"/>
    <cellStyle name="Normal 3" xfId="2" xr:uid="{00000000-0005-0000-0000-000008000000}"/>
    <cellStyle name="Normal 4" xfId="8" xr:uid="{00000000-0005-0000-0000-000009000000}"/>
    <cellStyle name="Normal 5" xfId="12" xr:uid="{00000000-0005-0000-0000-00000A000000}"/>
    <cellStyle name="Normal_MIS Excel Test v1.0" xfId="10" xr:uid="{00000000-0005-0000-0000-00000B000000}"/>
    <cellStyle name="Normal_MIS Test_Exce" xfId="9" xr:uid="{00000000-0005-0000-0000-00000C000000}"/>
    <cellStyle name="Normal_Sheet" xfId="7" xr:uid="{00000000-0005-0000-0000-00000D000000}"/>
    <cellStyle name="Percent" xfId="14" builtinId="5"/>
  </cellStyles>
  <dxfs count="10"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indexed="8"/>
      </font>
    </dxf>
    <dxf>
      <font>
        <condense val="0"/>
        <extend val="0"/>
        <color auto="1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320040</xdr:colOff>
      <xdr:row>14</xdr:row>
      <xdr:rowOff>0</xdr:rowOff>
    </xdr:from>
    <xdr:to>
      <xdr:col>4</xdr:col>
      <xdr:colOff>320040</xdr:colOff>
      <xdr:row>15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 noChangeShapeType="1"/>
        </xdr:cNvSpPr>
      </xdr:nvSpPr>
      <xdr:spPr bwMode="auto">
        <a:xfrm>
          <a:off x="3377565" y="19050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13</xdr:row>
      <xdr:rowOff>7620</xdr:rowOff>
    </xdr:from>
    <xdr:to>
      <xdr:col>5</xdr:col>
      <xdr:colOff>342900</xdr:colOff>
      <xdr:row>13</xdr:row>
      <xdr:rowOff>152400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 noChangeShapeType="1"/>
        </xdr:cNvSpPr>
      </xdr:nvSpPr>
      <xdr:spPr bwMode="auto">
        <a:xfrm>
          <a:off x="4095750" y="1779270"/>
          <a:ext cx="0" cy="12573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327660</xdr:colOff>
      <xdr:row>13</xdr:row>
      <xdr:rowOff>160020</xdr:rowOff>
    </xdr:from>
    <xdr:to>
      <xdr:col>5</xdr:col>
      <xdr:colOff>342900</xdr:colOff>
      <xdr:row>13</xdr:row>
      <xdr:rowOff>160020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>
          <a:spLocks noChangeShapeType="1"/>
        </xdr:cNvSpPr>
      </xdr:nvSpPr>
      <xdr:spPr bwMode="auto">
        <a:xfrm flipH="1">
          <a:off x="3385185" y="1903095"/>
          <a:ext cx="71056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13</xdr:row>
      <xdr:rowOff>160020</xdr:rowOff>
    </xdr:from>
    <xdr:to>
      <xdr:col>6</xdr:col>
      <xdr:colOff>320040</xdr:colOff>
      <xdr:row>13</xdr:row>
      <xdr:rowOff>160020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>
          <a:spLocks noChangeShapeType="1"/>
        </xdr:cNvSpPr>
      </xdr:nvSpPr>
      <xdr:spPr bwMode="auto">
        <a:xfrm flipH="1">
          <a:off x="4095750" y="1903095"/>
          <a:ext cx="7010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320040</xdr:colOff>
      <xdr:row>13</xdr:row>
      <xdr:rowOff>160020</xdr:rowOff>
    </xdr:from>
    <xdr:to>
      <xdr:col>6</xdr:col>
      <xdr:colOff>320040</xdr:colOff>
      <xdr:row>14</xdr:row>
      <xdr:rowOff>144780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>
          <a:spLocks noChangeShapeType="1"/>
        </xdr:cNvSpPr>
      </xdr:nvSpPr>
      <xdr:spPr bwMode="auto">
        <a:xfrm>
          <a:off x="4796790" y="1903095"/>
          <a:ext cx="0" cy="14668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327660</xdr:colOff>
      <xdr:row>19</xdr:row>
      <xdr:rowOff>0</xdr:rowOff>
    </xdr:from>
    <xdr:to>
      <xdr:col>4</xdr:col>
      <xdr:colOff>327660</xdr:colOff>
      <xdr:row>19</xdr:row>
      <xdr:rowOff>137160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 noChangeShapeType="1"/>
        </xdr:cNvSpPr>
      </xdr:nvSpPr>
      <xdr:spPr bwMode="auto">
        <a:xfrm>
          <a:off x="3385185" y="2590800"/>
          <a:ext cx="0" cy="1371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381000</xdr:colOff>
      <xdr:row>19</xdr:row>
      <xdr:rowOff>0</xdr:rowOff>
    </xdr:from>
    <xdr:to>
      <xdr:col>6</xdr:col>
      <xdr:colOff>381000</xdr:colOff>
      <xdr:row>20</xdr:row>
      <xdr:rowOff>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>
          <a:spLocks noChangeShapeType="1"/>
        </xdr:cNvSpPr>
      </xdr:nvSpPr>
      <xdr:spPr bwMode="auto">
        <a:xfrm>
          <a:off x="4857750" y="25908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shtasin.ahmed1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showGridLines="0" tabSelected="1" zoomScale="175" zoomScaleNormal="175" workbookViewId="0">
      <selection activeCell="G24" sqref="G24"/>
    </sheetView>
  </sheetViews>
  <sheetFormatPr defaultColWidth="9.28515625" defaultRowHeight="10.5"/>
  <cols>
    <col min="1" max="1" width="3" style="45" customWidth="1"/>
    <col min="2" max="2" width="19.7109375" style="45" bestFit="1" customWidth="1"/>
    <col min="3" max="3" width="1.7109375" style="45" customWidth="1"/>
    <col min="4" max="4" width="7" style="45" bestFit="1" customWidth="1"/>
    <col min="5" max="5" width="10.28515625" style="45" bestFit="1" customWidth="1"/>
    <col min="6" max="6" width="13.7109375" style="45" bestFit="1" customWidth="1"/>
    <col min="7" max="7" width="10.28515625" style="45" bestFit="1" customWidth="1"/>
    <col min="8" max="8" width="15.42578125" style="45" customWidth="1"/>
    <col min="9" max="9" width="6.28515625" style="45" customWidth="1"/>
    <col min="10" max="11" width="9.28515625" style="45" customWidth="1"/>
    <col min="12" max="16384" width="9.28515625" style="45"/>
  </cols>
  <sheetData>
    <row r="1" spans="1:9">
      <c r="A1" s="44"/>
      <c r="B1" s="44"/>
      <c r="C1" s="44"/>
      <c r="D1" s="44"/>
      <c r="E1" s="44"/>
      <c r="F1" s="44"/>
      <c r="G1" s="44"/>
      <c r="H1" s="44"/>
      <c r="I1" s="44"/>
    </row>
    <row r="2" spans="1:9" s="49" customFormat="1" ht="11.25">
      <c r="A2" s="46"/>
      <c r="B2" s="47" t="s">
        <v>571</v>
      </c>
      <c r="C2" s="46" t="s">
        <v>2</v>
      </c>
      <c r="D2" s="146">
        <v>2322175642</v>
      </c>
      <c r="E2" s="147"/>
      <c r="F2" s="47"/>
      <c r="G2" s="67" t="s">
        <v>9</v>
      </c>
      <c r="H2" s="48" t="s">
        <v>570</v>
      </c>
      <c r="I2" s="46"/>
    </row>
    <row r="3" spans="1:9" ht="12" customHeight="1">
      <c r="A3" s="44"/>
      <c r="B3" s="44"/>
      <c r="C3" s="44"/>
      <c r="D3" s="50"/>
      <c r="E3" s="50"/>
      <c r="F3" s="50"/>
      <c r="G3" s="51"/>
      <c r="H3" s="52"/>
      <c r="I3" s="44"/>
    </row>
    <row r="4" spans="1:9" s="49" customFormat="1" ht="11.25">
      <c r="A4" s="46"/>
      <c r="B4" s="47" t="s">
        <v>3</v>
      </c>
      <c r="C4" s="46" t="s">
        <v>2</v>
      </c>
      <c r="D4" s="148" t="s">
        <v>573</v>
      </c>
      <c r="E4" s="148"/>
      <c r="F4" s="148"/>
      <c r="G4" s="148"/>
      <c r="H4" s="148"/>
      <c r="I4" s="47"/>
    </row>
    <row r="5" spans="1:9" ht="6" customHeight="1">
      <c r="A5" s="44"/>
      <c r="B5" s="44"/>
      <c r="C5" s="44"/>
      <c r="D5" s="53"/>
      <c r="E5" s="53"/>
      <c r="F5" s="53"/>
      <c r="G5" s="53"/>
      <c r="H5" s="53"/>
      <c r="I5" s="53"/>
    </row>
    <row r="6" spans="1:9" s="49" customFormat="1" ht="15">
      <c r="A6" s="46"/>
      <c r="B6" s="46" t="s">
        <v>0</v>
      </c>
      <c r="C6" s="46" t="s">
        <v>2</v>
      </c>
      <c r="D6" s="153" t="s">
        <v>574</v>
      </c>
      <c r="E6" s="142"/>
      <c r="F6" s="142"/>
      <c r="G6" s="142"/>
      <c r="H6" s="142"/>
      <c r="I6" s="46"/>
    </row>
    <row r="7" spans="1:9" ht="6" customHeight="1">
      <c r="A7" s="44"/>
      <c r="B7" s="44"/>
      <c r="C7" s="44"/>
      <c r="D7" s="54"/>
      <c r="E7" s="54"/>
      <c r="F7" s="54"/>
      <c r="G7" s="54"/>
      <c r="H7" s="54"/>
      <c r="I7" s="54"/>
    </row>
    <row r="8" spans="1:9" s="49" customFormat="1" ht="11.25">
      <c r="A8" s="46"/>
      <c r="B8" s="46" t="s">
        <v>1</v>
      </c>
      <c r="C8" s="46" t="s">
        <v>2</v>
      </c>
      <c r="D8" s="141">
        <v>1759925058</v>
      </c>
      <c r="E8" s="142"/>
      <c r="F8" s="142"/>
      <c r="G8" s="46"/>
      <c r="H8" s="46"/>
      <c r="I8" s="46"/>
    </row>
    <row r="9" spans="1:9">
      <c r="A9" s="44"/>
      <c r="B9" s="44"/>
      <c r="C9" s="44"/>
      <c r="D9" s="44"/>
      <c r="E9" s="44"/>
      <c r="F9" s="44"/>
      <c r="G9" s="44"/>
      <c r="H9" s="44"/>
      <c r="I9" s="44"/>
    </row>
    <row r="10" spans="1:9" s="49" customFormat="1" ht="11.25">
      <c r="A10" s="46"/>
      <c r="B10" s="47" t="s">
        <v>4</v>
      </c>
      <c r="C10" s="46" t="s">
        <v>2</v>
      </c>
      <c r="D10" s="142" t="s">
        <v>575</v>
      </c>
      <c r="E10" s="142"/>
      <c r="F10" s="142"/>
      <c r="G10" s="142"/>
      <c r="H10" s="142"/>
      <c r="I10" s="46"/>
    </row>
    <row r="11" spans="1:9" ht="6" customHeight="1">
      <c r="A11" s="44"/>
      <c r="B11" s="44"/>
      <c r="C11" s="44"/>
      <c r="D11" s="44"/>
      <c r="E11" s="44"/>
      <c r="F11" s="44"/>
      <c r="G11" s="44"/>
      <c r="H11" s="44"/>
      <c r="I11" s="44"/>
    </row>
    <row r="12" spans="1:9" s="49" customFormat="1" ht="11.25">
      <c r="A12" s="46"/>
      <c r="B12" s="46" t="s">
        <v>5</v>
      </c>
      <c r="C12" s="46" t="s">
        <v>2</v>
      </c>
      <c r="D12" s="142" t="s">
        <v>576</v>
      </c>
      <c r="E12" s="142"/>
      <c r="F12" s="142"/>
      <c r="G12" s="142"/>
      <c r="H12" s="142"/>
      <c r="I12" s="46"/>
    </row>
    <row r="13" spans="1:9">
      <c r="A13" s="44"/>
      <c r="B13" s="44"/>
      <c r="C13" s="44"/>
      <c r="D13" s="44"/>
      <c r="E13" s="44"/>
      <c r="F13" s="44"/>
      <c r="G13" s="44"/>
      <c r="H13" s="44"/>
      <c r="I13" s="44"/>
    </row>
    <row r="14" spans="1:9">
      <c r="A14" s="44"/>
      <c r="B14" s="44"/>
      <c r="C14" s="44"/>
      <c r="D14" s="44"/>
      <c r="E14" s="44"/>
      <c r="F14" s="44"/>
      <c r="G14" s="44"/>
      <c r="H14" s="44"/>
      <c r="I14" s="44"/>
    </row>
    <row r="15" spans="1:9">
      <c r="A15" s="44"/>
      <c r="B15" s="143" t="s">
        <v>569</v>
      </c>
      <c r="C15" s="144"/>
      <c r="D15" s="144"/>
      <c r="E15" s="145"/>
      <c r="F15" s="44"/>
      <c r="G15" s="44"/>
      <c r="H15" s="44"/>
      <c r="I15" s="44"/>
    </row>
    <row r="16" spans="1:9">
      <c r="A16" s="44"/>
      <c r="B16" s="44"/>
      <c r="C16" s="44"/>
      <c r="D16" s="44"/>
      <c r="E16" s="44"/>
      <c r="F16" s="44"/>
      <c r="G16" s="44"/>
      <c r="H16" s="44"/>
      <c r="I16" s="44"/>
    </row>
    <row r="17" spans="1:9">
      <c r="A17" s="44"/>
      <c r="B17" s="68" t="s">
        <v>134</v>
      </c>
      <c r="C17" s="44"/>
      <c r="D17" s="44"/>
      <c r="E17" s="44"/>
      <c r="F17" s="44"/>
      <c r="G17" s="44"/>
      <c r="H17" s="44"/>
      <c r="I17" s="44"/>
    </row>
    <row r="18" spans="1:9">
      <c r="A18" s="44"/>
      <c r="B18" s="44"/>
      <c r="C18" s="44"/>
      <c r="D18" s="44"/>
      <c r="E18" s="44"/>
      <c r="F18" s="44"/>
      <c r="G18" s="44"/>
      <c r="H18" s="44"/>
      <c r="I18" s="44"/>
    </row>
    <row r="19" spans="1:9">
      <c r="A19" s="44"/>
      <c r="B19" s="52" t="s">
        <v>10</v>
      </c>
      <c r="C19" s="52" t="s">
        <v>2</v>
      </c>
      <c r="D19" s="52">
        <v>12</v>
      </c>
      <c r="E19" s="44"/>
      <c r="F19" s="44"/>
      <c r="G19" s="44"/>
      <c r="H19" s="44"/>
      <c r="I19" s="44"/>
    </row>
    <row r="20" spans="1:9" ht="11.25" thickBot="1">
      <c r="A20" s="44"/>
      <c r="B20" s="44"/>
      <c r="C20" s="44"/>
      <c r="D20" s="44"/>
      <c r="E20" s="44"/>
      <c r="F20" s="44"/>
      <c r="G20" s="44"/>
      <c r="H20" s="44"/>
      <c r="I20" s="44"/>
    </row>
    <row r="21" spans="1:9" s="49" customFormat="1" ht="11.25">
      <c r="A21" s="46"/>
      <c r="B21" s="55" t="s">
        <v>119</v>
      </c>
      <c r="C21" s="56" t="s">
        <v>2</v>
      </c>
      <c r="D21" s="57">
        <v>110</v>
      </c>
      <c r="E21" s="46"/>
      <c r="F21" s="46"/>
      <c r="G21" s="46"/>
      <c r="H21" s="46"/>
      <c r="I21" s="46"/>
    </row>
    <row r="22" spans="1:9" s="49" customFormat="1" ht="12" thickBot="1">
      <c r="A22" s="46"/>
      <c r="B22" s="58" t="s">
        <v>118</v>
      </c>
      <c r="C22" s="59" t="s">
        <v>2</v>
      </c>
      <c r="D22" s="66">
        <f>'Q 1'!J3+'Q 2'!G3+'Q 3'!J4+'Q 4'!J4+'Q 5'!K4+'Q 6'!I4+'Q 7'!I4+'Q 8'!K5+'Q 9'!J4</f>
        <v>0</v>
      </c>
      <c r="E22" s="46"/>
      <c r="F22" s="46"/>
      <c r="G22" s="46"/>
      <c r="H22" s="46"/>
      <c r="I22" s="46"/>
    </row>
    <row r="23" spans="1:9">
      <c r="A23" s="44"/>
      <c r="B23" s="44"/>
      <c r="C23" s="44"/>
      <c r="D23" s="44"/>
      <c r="E23" s="44"/>
      <c r="F23" s="44"/>
      <c r="G23" s="44"/>
      <c r="H23" s="44"/>
      <c r="I23" s="44"/>
    </row>
    <row r="24" spans="1:9">
      <c r="A24" s="44"/>
      <c r="B24" s="44"/>
      <c r="C24" s="44"/>
      <c r="D24" s="44"/>
      <c r="E24" s="44"/>
      <c r="F24" s="44"/>
      <c r="G24" s="44"/>
      <c r="H24" s="44"/>
      <c r="I24" s="44"/>
    </row>
    <row r="25" spans="1:9">
      <c r="A25" s="44"/>
      <c r="B25" s="44"/>
      <c r="C25" s="44"/>
      <c r="D25" s="44"/>
      <c r="E25" s="44"/>
      <c r="F25" s="44" t="s">
        <v>572</v>
      </c>
      <c r="G25" s="44"/>
      <c r="H25" s="44"/>
      <c r="I25" s="44"/>
    </row>
    <row r="26" spans="1:9">
      <c r="A26" s="44"/>
      <c r="B26" s="44"/>
      <c r="C26" s="44"/>
      <c r="D26" s="44"/>
      <c r="E26" s="44"/>
      <c r="F26" s="44"/>
      <c r="G26" s="44"/>
      <c r="H26" s="44"/>
      <c r="I26" s="44"/>
    </row>
    <row r="27" spans="1:9">
      <c r="A27" s="44"/>
      <c r="B27" s="44"/>
      <c r="C27" s="44"/>
      <c r="D27" s="44"/>
      <c r="E27" s="44"/>
      <c r="F27" s="44"/>
      <c r="G27" s="44"/>
      <c r="H27" s="44"/>
      <c r="I27" s="44"/>
    </row>
    <row r="28" spans="1:9">
      <c r="A28" s="44"/>
      <c r="B28" s="44"/>
      <c r="C28" s="44"/>
      <c r="D28" s="44"/>
      <c r="E28" s="44"/>
      <c r="F28" s="44"/>
      <c r="G28" s="44"/>
      <c r="H28" s="44"/>
      <c r="I28" s="44"/>
    </row>
    <row r="29" spans="1:9">
      <c r="A29" s="44"/>
      <c r="B29" s="44"/>
      <c r="C29" s="44"/>
      <c r="D29" s="44"/>
      <c r="E29" s="44"/>
      <c r="F29" s="44"/>
      <c r="G29" s="44"/>
      <c r="H29" s="44"/>
      <c r="I29" s="44"/>
    </row>
    <row r="30" spans="1:9">
      <c r="A30" s="44"/>
      <c r="B30" s="44"/>
      <c r="C30" s="44"/>
      <c r="D30" s="44"/>
      <c r="E30" s="44"/>
      <c r="F30" s="44"/>
      <c r="G30" s="44"/>
      <c r="H30" s="44"/>
      <c r="I30" s="44"/>
    </row>
    <row r="31" spans="1:9">
      <c r="A31" s="44"/>
      <c r="B31" s="44"/>
      <c r="C31" s="44"/>
      <c r="D31" s="44"/>
      <c r="E31" s="44"/>
      <c r="F31" s="44"/>
      <c r="G31" s="44"/>
      <c r="H31" s="44"/>
      <c r="I31" s="44"/>
    </row>
    <row r="32" spans="1:9">
      <c r="A32" s="44"/>
      <c r="B32" s="44"/>
      <c r="C32" s="44"/>
      <c r="D32" s="44"/>
      <c r="E32" s="44"/>
      <c r="F32" s="44"/>
      <c r="G32" s="44"/>
      <c r="H32" s="44"/>
      <c r="I32" s="44"/>
    </row>
    <row r="33" spans="1:9">
      <c r="A33" s="44"/>
      <c r="B33" s="44"/>
      <c r="C33" s="44"/>
      <c r="D33" s="44"/>
      <c r="E33" s="44"/>
      <c r="F33" s="44"/>
      <c r="G33" s="44"/>
      <c r="H33" s="44"/>
      <c r="I33" s="44"/>
    </row>
    <row r="34" spans="1:9">
      <c r="A34" s="44"/>
      <c r="B34" s="44"/>
      <c r="C34" s="44"/>
      <c r="D34" s="44"/>
      <c r="E34" s="44"/>
      <c r="F34" s="44"/>
      <c r="G34" s="44"/>
      <c r="H34" s="44"/>
      <c r="I34" s="44"/>
    </row>
    <row r="35" spans="1:9">
      <c r="A35" s="44"/>
      <c r="B35" s="44"/>
      <c r="C35" s="44"/>
      <c r="D35" s="44"/>
      <c r="E35" s="44"/>
      <c r="F35" s="44"/>
      <c r="G35" s="44"/>
      <c r="H35" s="44"/>
      <c r="I35" s="44"/>
    </row>
    <row r="36" spans="1:9">
      <c r="A36" s="44"/>
      <c r="B36" s="44"/>
      <c r="C36" s="44"/>
      <c r="D36" s="44"/>
      <c r="E36" s="44"/>
      <c r="F36" s="44"/>
      <c r="G36" s="44"/>
      <c r="H36" s="44"/>
      <c r="I36" s="44"/>
    </row>
    <row r="37" spans="1:9">
      <c r="A37" s="44"/>
      <c r="B37" s="44"/>
      <c r="C37" s="44"/>
      <c r="D37" s="44"/>
      <c r="E37" s="44"/>
      <c r="F37" s="44"/>
      <c r="G37" s="44"/>
      <c r="H37" s="44"/>
      <c r="I37" s="44"/>
    </row>
    <row r="38" spans="1:9">
      <c r="A38" s="44"/>
      <c r="B38" s="44"/>
      <c r="C38" s="44"/>
      <c r="D38" s="44"/>
      <c r="E38" s="44"/>
      <c r="F38" s="44"/>
      <c r="G38" s="44"/>
      <c r="H38" s="44"/>
      <c r="I38" s="44"/>
    </row>
    <row r="39" spans="1:9">
      <c r="A39" s="44"/>
      <c r="B39" s="44"/>
      <c r="C39" s="44"/>
      <c r="D39" s="44"/>
      <c r="E39" s="44"/>
      <c r="F39" s="44"/>
      <c r="G39" s="44"/>
      <c r="H39" s="44"/>
      <c r="I39" s="44"/>
    </row>
    <row r="40" spans="1:9">
      <c r="A40" s="44"/>
      <c r="B40" s="44"/>
      <c r="C40" s="44"/>
      <c r="D40" s="44"/>
      <c r="E40" s="44"/>
      <c r="F40" s="44"/>
      <c r="G40" s="44"/>
      <c r="H40" s="44"/>
      <c r="I40" s="44"/>
    </row>
    <row r="41" spans="1:9">
      <c r="A41" s="44"/>
      <c r="B41" s="44"/>
      <c r="C41" s="44"/>
      <c r="D41" s="44"/>
      <c r="E41" s="44"/>
      <c r="F41" s="44"/>
      <c r="G41" s="44"/>
      <c r="H41" s="44"/>
      <c r="I41" s="44"/>
    </row>
    <row r="42" spans="1:9">
      <c r="A42" s="44"/>
      <c r="B42" s="44"/>
      <c r="C42" s="44"/>
      <c r="D42" s="44"/>
      <c r="E42" s="44"/>
      <c r="F42" s="44"/>
      <c r="G42" s="44"/>
      <c r="H42" s="44"/>
      <c r="I42" s="44"/>
    </row>
    <row r="43" spans="1:9">
      <c r="A43" s="44"/>
      <c r="B43" s="44"/>
      <c r="C43" s="44"/>
      <c r="D43" s="44"/>
      <c r="E43" s="44"/>
      <c r="F43" s="44"/>
      <c r="G43" s="44"/>
      <c r="H43" s="44"/>
      <c r="I43" s="44"/>
    </row>
    <row r="44" spans="1:9">
      <c r="A44" s="44"/>
      <c r="B44" s="44"/>
      <c r="C44" s="44"/>
      <c r="D44" s="44"/>
      <c r="E44" s="44"/>
      <c r="F44" s="44"/>
      <c r="G44" s="44"/>
      <c r="H44" s="44"/>
      <c r="I44" s="44"/>
    </row>
    <row r="45" spans="1:9">
      <c r="A45" s="44"/>
      <c r="B45" s="44"/>
      <c r="C45" s="44"/>
      <c r="D45" s="44"/>
      <c r="E45" s="44"/>
      <c r="F45" s="44"/>
      <c r="G45" s="44"/>
      <c r="H45" s="44"/>
      <c r="I45" s="44"/>
    </row>
    <row r="46" spans="1:9">
      <c r="A46" s="44"/>
      <c r="B46" s="44"/>
      <c r="C46" s="44"/>
      <c r="D46" s="44"/>
      <c r="E46" s="44"/>
      <c r="F46" s="44"/>
      <c r="G46" s="44"/>
      <c r="H46" s="44"/>
      <c r="I46" s="44"/>
    </row>
    <row r="47" spans="1:9">
      <c r="A47" s="44"/>
      <c r="B47" s="44"/>
      <c r="C47" s="44"/>
      <c r="D47" s="44"/>
      <c r="E47" s="44"/>
      <c r="F47" s="44"/>
      <c r="G47" s="44"/>
      <c r="H47" s="44"/>
      <c r="I47" s="44"/>
    </row>
    <row r="48" spans="1:9">
      <c r="A48" s="44"/>
      <c r="B48" s="44"/>
      <c r="C48" s="44"/>
      <c r="D48" s="44"/>
      <c r="E48" s="44"/>
      <c r="F48" s="44"/>
      <c r="G48" s="44"/>
      <c r="H48" s="44"/>
      <c r="I48" s="44"/>
    </row>
  </sheetData>
  <mergeCells count="7">
    <mergeCell ref="D8:F8"/>
    <mergeCell ref="D10:H10"/>
    <mergeCell ref="D12:H12"/>
    <mergeCell ref="B15:E15"/>
    <mergeCell ref="D2:E2"/>
    <mergeCell ref="D4:H4"/>
    <mergeCell ref="D6:H6"/>
  </mergeCells>
  <hyperlinks>
    <hyperlink ref="D6" r:id="rId1" xr:uid="{F44CEE5C-F3DE-48DF-A0A2-4C611FD7EBA4}"/>
  </hyperlinks>
  <pageMargins left="1" right="0.5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19"/>
  <sheetViews>
    <sheetView showGridLines="0" zoomScale="205" zoomScaleNormal="205" workbookViewId="0">
      <selection activeCell="F19" sqref="F19"/>
    </sheetView>
  </sheetViews>
  <sheetFormatPr defaultColWidth="9.28515625" defaultRowHeight="10.5"/>
  <cols>
    <col min="1" max="1" width="2.42578125" style="20" customWidth="1"/>
    <col min="2" max="2" width="7.28515625" style="20" customWidth="1"/>
    <col min="3" max="3" width="11.28515625" style="20" bestFit="1" customWidth="1"/>
    <col min="4" max="4" width="10.42578125" style="20" bestFit="1" customWidth="1"/>
    <col min="5" max="5" width="11.7109375" style="20" customWidth="1"/>
    <col min="6" max="16384" width="9.28515625" style="20"/>
  </cols>
  <sheetData>
    <row r="2" spans="2:10">
      <c r="B2" s="2" t="s">
        <v>45</v>
      </c>
      <c r="I2" s="5" t="s">
        <v>42</v>
      </c>
      <c r="J2" s="21">
        <v>10</v>
      </c>
    </row>
    <row r="3" spans="2:10">
      <c r="I3" s="5" t="s">
        <v>118</v>
      </c>
      <c r="J3" s="23"/>
    </row>
    <row r="4" spans="2:10">
      <c r="B4" s="26" t="s">
        <v>60</v>
      </c>
      <c r="C4" s="24" t="s">
        <v>125</v>
      </c>
      <c r="D4" s="24" t="s">
        <v>126</v>
      </c>
      <c r="E4" s="24" t="s">
        <v>127</v>
      </c>
      <c r="F4" s="24" t="s">
        <v>6</v>
      </c>
      <c r="G4" s="24" t="s">
        <v>130</v>
      </c>
      <c r="H4" s="76" t="s">
        <v>128</v>
      </c>
    </row>
    <row r="5" spans="2:10">
      <c r="B5" s="25" t="s">
        <v>124</v>
      </c>
      <c r="C5" s="1">
        <v>80</v>
      </c>
      <c r="D5" s="1">
        <v>85</v>
      </c>
      <c r="E5" s="1">
        <v>80</v>
      </c>
      <c r="F5" s="77">
        <f>SUM(C5:E5)</f>
        <v>245</v>
      </c>
      <c r="G5" s="79">
        <f>AVERAGE(C5:E5)</f>
        <v>81.666666666666671</v>
      </c>
      <c r="H5" s="78" t="str" cm="1">
        <f t="array" ref="H5">_xlfn.IFS(G5&gt;=90,"A",G5&gt;=80,"B",G5&gt;=70,"C",G5&gt;=60,"D",G5&lt;60,"F")</f>
        <v>B</v>
      </c>
    </row>
    <row r="6" spans="2:10">
      <c r="B6" s="25" t="s">
        <v>120</v>
      </c>
      <c r="C6" s="1">
        <v>70</v>
      </c>
      <c r="D6" s="1">
        <v>60</v>
      </c>
      <c r="E6" s="1">
        <v>90</v>
      </c>
      <c r="F6" s="77">
        <f t="shared" ref="F6:F10" si="0">SUM(C6:E6)</f>
        <v>220</v>
      </c>
      <c r="G6" s="79">
        <f t="shared" ref="G6:G10" si="1">AVERAGE(C6:E6)</f>
        <v>73.333333333333329</v>
      </c>
      <c r="H6" s="78" t="str" cm="1">
        <f t="array" ref="H6">_xlfn.IFS(G6&gt;=90,"A",G6&gt;=80,"B",G6&gt;=70,"C",G6&gt;=60,"D",G6&lt;60,"F")</f>
        <v>C</v>
      </c>
    </row>
    <row r="7" spans="2:10">
      <c r="B7" s="25" t="s">
        <v>121</v>
      </c>
      <c r="C7" s="1">
        <v>60</v>
      </c>
      <c r="D7" s="1">
        <v>50</v>
      </c>
      <c r="E7" s="1">
        <v>80</v>
      </c>
      <c r="F7" s="77">
        <f t="shared" si="0"/>
        <v>190</v>
      </c>
      <c r="G7" s="79">
        <f t="shared" si="1"/>
        <v>63.333333333333336</v>
      </c>
      <c r="H7" s="78" t="str" cm="1">
        <f t="array" ref="H7">_xlfn.IFS(G7&gt;=90,"A",G7&gt;=80,"B",G7&gt;=70,"C",G7&gt;=60,"D",G7&lt;60,"F")</f>
        <v>D</v>
      </c>
    </row>
    <row r="8" spans="2:10">
      <c r="B8" s="25" t="s">
        <v>122</v>
      </c>
      <c r="C8" s="1">
        <v>95</v>
      </c>
      <c r="D8" s="1">
        <v>92</v>
      </c>
      <c r="E8" s="1">
        <v>94</v>
      </c>
      <c r="F8" s="77">
        <f t="shared" si="0"/>
        <v>281</v>
      </c>
      <c r="G8" s="79">
        <f t="shared" si="1"/>
        <v>93.666666666666671</v>
      </c>
      <c r="H8" s="78" t="str" cm="1">
        <f t="array" ref="H8">_xlfn.IFS(G8&gt;=90,"A",G8&gt;=80,"B",G8&gt;=70,"C",G8&gt;=60,"D",G8&lt;60,"F")</f>
        <v>A</v>
      </c>
    </row>
    <row r="9" spans="2:10">
      <c r="B9" s="25" t="s">
        <v>123</v>
      </c>
      <c r="C9" s="1">
        <v>40</v>
      </c>
      <c r="D9" s="1">
        <v>40</v>
      </c>
      <c r="E9" s="1">
        <v>80</v>
      </c>
      <c r="F9" s="77">
        <f t="shared" si="0"/>
        <v>160</v>
      </c>
      <c r="G9" s="79">
        <f t="shared" si="1"/>
        <v>53.333333333333336</v>
      </c>
      <c r="H9" s="78" t="str" cm="1">
        <f t="array" ref="H9">_xlfn.IFS(G9&gt;=90,"A",G9&gt;=80,"B",G9&gt;=70,"C",G9&gt;=60,"D",G9&lt;60,"F")</f>
        <v>F</v>
      </c>
    </row>
    <row r="10" spans="2:10">
      <c r="B10" s="25" t="s">
        <v>141</v>
      </c>
      <c r="C10" s="1">
        <v>90</v>
      </c>
      <c r="D10" s="1">
        <v>95</v>
      </c>
      <c r="E10" s="1">
        <v>85</v>
      </c>
      <c r="F10" s="77">
        <f t="shared" si="0"/>
        <v>270</v>
      </c>
      <c r="G10" s="79">
        <f t="shared" si="1"/>
        <v>90</v>
      </c>
      <c r="H10" s="78" t="str" cm="1">
        <f t="array" ref="H10">_xlfn.IFS(G10&gt;=90,"A",G10&gt;=80,"B",G10&gt;=70,"C",G10&gt;=60,"D",G10&lt;60,"F")</f>
        <v>A</v>
      </c>
    </row>
    <row r="11" spans="2:10">
      <c r="B11" s="1"/>
      <c r="C11" s="1"/>
      <c r="D11" s="1"/>
      <c r="E11" s="1"/>
      <c r="F11" s="1"/>
      <c r="G11" s="1"/>
      <c r="H11" s="1"/>
    </row>
    <row r="12" spans="2:10">
      <c r="B12" s="26" t="s">
        <v>58</v>
      </c>
      <c r="C12" s="1"/>
      <c r="D12" s="1"/>
      <c r="E12" s="1"/>
      <c r="F12" s="1"/>
      <c r="G12" s="1"/>
      <c r="H12" s="1"/>
    </row>
    <row r="13" spans="2:10">
      <c r="B13" s="25" t="s">
        <v>518</v>
      </c>
      <c r="C13" s="1"/>
      <c r="D13" s="1"/>
      <c r="E13" s="1"/>
      <c r="F13" s="1"/>
      <c r="G13" s="1"/>
      <c r="H13" s="1"/>
    </row>
    <row r="14" spans="2:10">
      <c r="B14" s="25" t="s">
        <v>519</v>
      </c>
      <c r="C14" s="1"/>
      <c r="D14" s="1"/>
      <c r="E14" s="1"/>
      <c r="F14" s="1"/>
      <c r="G14" s="1"/>
      <c r="H14" s="1"/>
    </row>
    <row r="15" spans="2:10">
      <c r="B15" s="25" t="s">
        <v>136</v>
      </c>
      <c r="C15" s="1"/>
      <c r="D15" s="1"/>
      <c r="E15" s="1"/>
      <c r="F15" s="1"/>
      <c r="G15" s="1"/>
      <c r="H15" s="1"/>
    </row>
    <row r="16" spans="2:10">
      <c r="B16" s="25" t="s">
        <v>137</v>
      </c>
      <c r="C16" s="1"/>
      <c r="D16" s="1"/>
      <c r="E16" s="1"/>
      <c r="F16" s="1"/>
      <c r="G16" s="1"/>
      <c r="H16" s="1"/>
    </row>
    <row r="17" spans="2:8">
      <c r="B17" s="25" t="s">
        <v>138</v>
      </c>
      <c r="C17" s="1"/>
      <c r="D17" s="1"/>
      <c r="E17" s="1"/>
      <c r="F17" s="1"/>
      <c r="G17" s="1"/>
      <c r="H17" s="1"/>
    </row>
    <row r="18" spans="2:8">
      <c r="B18" s="25" t="s">
        <v>139</v>
      </c>
    </row>
    <row r="19" spans="2:8">
      <c r="B19" s="25" t="s">
        <v>140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0"/>
  <sheetViews>
    <sheetView showGridLines="0" zoomScale="175" zoomScaleNormal="175" workbookViewId="0">
      <selection activeCell="G15" sqref="G15"/>
    </sheetView>
  </sheetViews>
  <sheetFormatPr defaultColWidth="9.28515625" defaultRowHeight="10.5"/>
  <cols>
    <col min="1" max="1" width="9.28515625" style="20"/>
    <col min="2" max="2" width="8.7109375" style="20" customWidth="1"/>
    <col min="3" max="3" width="8.7109375" style="20" bestFit="1" customWidth="1"/>
    <col min="4" max="4" width="15.5703125" style="20" bestFit="1" customWidth="1"/>
    <col min="5" max="5" width="15" style="20" bestFit="1" customWidth="1"/>
    <col min="6" max="6" width="11.5703125" style="20" customWidth="1"/>
    <col min="7" max="16384" width="9.28515625" style="20"/>
  </cols>
  <sheetData>
    <row r="2" spans="2:7">
      <c r="B2" s="2" t="s">
        <v>144</v>
      </c>
      <c r="F2" s="5" t="s">
        <v>42</v>
      </c>
      <c r="G2" s="21">
        <v>10</v>
      </c>
    </row>
    <row r="3" spans="2:7">
      <c r="F3" s="5" t="s">
        <v>118</v>
      </c>
      <c r="G3" s="23"/>
    </row>
    <row r="4" spans="2:7" ht="15">
      <c r="B4" s="60" t="s">
        <v>46</v>
      </c>
      <c r="C4" s="75">
        <v>50</v>
      </c>
      <c r="E4"/>
      <c r="F4"/>
    </row>
    <row r="5" spans="2:7" ht="15">
      <c r="B5" s="27" t="s">
        <v>7</v>
      </c>
      <c r="C5" s="27" t="s">
        <v>47</v>
      </c>
      <c r="D5" s="61" t="s">
        <v>8</v>
      </c>
      <c r="E5" s="62" t="s">
        <v>135</v>
      </c>
      <c r="F5"/>
    </row>
    <row r="6" spans="2:7" ht="15">
      <c r="B6" s="65" t="s">
        <v>48</v>
      </c>
      <c r="C6" s="63">
        <v>60</v>
      </c>
      <c r="D6" s="74">
        <f>$C$4*C6</f>
        <v>3000</v>
      </c>
      <c r="E6" s="80">
        <f>_xlfn.RANK.EQ(D6,$D$6:$D$15,0)</f>
        <v>7</v>
      </c>
      <c r="F6"/>
    </row>
    <row r="7" spans="2:7" ht="15">
      <c r="B7" s="65" t="s">
        <v>49</v>
      </c>
      <c r="C7" s="63">
        <v>65</v>
      </c>
      <c r="D7" s="74">
        <f t="shared" ref="D7:D15" si="0">C7*$C$4</f>
        <v>3250</v>
      </c>
      <c r="E7" s="80">
        <f t="shared" ref="E7:E15" si="1">_xlfn.RANK.EQ(D7,$D$6:$D$15,0)</f>
        <v>6</v>
      </c>
      <c r="F7"/>
    </row>
    <row r="8" spans="2:7" ht="15">
      <c r="B8" s="65" t="s">
        <v>50</v>
      </c>
      <c r="C8" s="63">
        <v>55</v>
      </c>
      <c r="D8" s="74">
        <f t="shared" si="0"/>
        <v>2750</v>
      </c>
      <c r="E8" s="80">
        <f t="shared" si="1"/>
        <v>8</v>
      </c>
      <c r="F8"/>
    </row>
    <row r="9" spans="2:7" ht="15">
      <c r="B9" s="65" t="s">
        <v>51</v>
      </c>
      <c r="C9" s="63">
        <v>50</v>
      </c>
      <c r="D9" s="74">
        <f t="shared" si="0"/>
        <v>2500</v>
      </c>
      <c r="E9" s="80">
        <f t="shared" si="1"/>
        <v>9</v>
      </c>
      <c r="F9"/>
    </row>
    <row r="10" spans="2:7" ht="15">
      <c r="B10" s="65" t="s">
        <v>52</v>
      </c>
      <c r="C10" s="63">
        <v>70</v>
      </c>
      <c r="D10" s="74">
        <f t="shared" si="0"/>
        <v>3500</v>
      </c>
      <c r="E10" s="80">
        <f t="shared" si="1"/>
        <v>5</v>
      </c>
      <c r="F10"/>
    </row>
    <row r="11" spans="2:7" ht="15">
      <c r="B11" s="65" t="s">
        <v>53</v>
      </c>
      <c r="C11" s="63">
        <v>80</v>
      </c>
      <c r="D11" s="74">
        <f t="shared" si="0"/>
        <v>4000</v>
      </c>
      <c r="E11" s="80">
        <f t="shared" si="1"/>
        <v>3</v>
      </c>
      <c r="F11"/>
    </row>
    <row r="12" spans="2:7" ht="15">
      <c r="B12" s="65" t="s">
        <v>54</v>
      </c>
      <c r="C12" s="63">
        <v>90</v>
      </c>
      <c r="D12" s="74">
        <f t="shared" si="0"/>
        <v>4500</v>
      </c>
      <c r="E12" s="80">
        <f t="shared" si="1"/>
        <v>1</v>
      </c>
      <c r="F12"/>
    </row>
    <row r="13" spans="2:7" ht="15">
      <c r="B13" s="65" t="s">
        <v>55</v>
      </c>
      <c r="C13" s="63">
        <v>45</v>
      </c>
      <c r="D13" s="74">
        <f t="shared" si="0"/>
        <v>2250</v>
      </c>
      <c r="E13" s="80">
        <f t="shared" si="1"/>
        <v>10</v>
      </c>
      <c r="F13"/>
    </row>
    <row r="14" spans="2:7" ht="15">
      <c r="B14" s="65" t="s">
        <v>56</v>
      </c>
      <c r="C14" s="63">
        <v>75</v>
      </c>
      <c r="D14" s="74">
        <f t="shared" si="0"/>
        <v>3750</v>
      </c>
      <c r="E14" s="80">
        <f t="shared" si="1"/>
        <v>4</v>
      </c>
      <c r="F14"/>
    </row>
    <row r="15" spans="2:7" ht="15">
      <c r="B15" s="65" t="s">
        <v>57</v>
      </c>
      <c r="C15" s="63">
        <v>85</v>
      </c>
      <c r="D15" s="74">
        <f t="shared" si="0"/>
        <v>4250</v>
      </c>
      <c r="E15" s="80">
        <f t="shared" si="1"/>
        <v>2</v>
      </c>
      <c r="F15"/>
    </row>
    <row r="16" spans="2:7" ht="15">
      <c r="C16" s="1"/>
      <c r="D16"/>
      <c r="E16"/>
      <c r="F16"/>
    </row>
    <row r="17" spans="2:7" ht="15">
      <c r="B17" s="26" t="s">
        <v>58</v>
      </c>
      <c r="C17"/>
      <c r="D17"/>
      <c r="E17"/>
      <c r="F17"/>
    </row>
    <row r="18" spans="2:7" ht="15" customHeight="1">
      <c r="B18" s="69" t="s">
        <v>172</v>
      </c>
      <c r="C18" s="70"/>
      <c r="D18" s="70"/>
      <c r="E18" s="70"/>
      <c r="F18"/>
    </row>
    <row r="19" spans="2:7" ht="15" customHeight="1">
      <c r="B19" s="71" t="s">
        <v>142</v>
      </c>
      <c r="C19" s="64"/>
      <c r="D19" s="64"/>
      <c r="E19" s="64"/>
      <c r="F19" s="72">
        <f>SMALL(D6:D15,1)</f>
        <v>2250</v>
      </c>
      <c r="G19" s="154">
        <f>MIN(D6:D15)</f>
        <v>2250</v>
      </c>
    </row>
    <row r="20" spans="2:7" ht="15" customHeight="1">
      <c r="B20" s="71" t="s">
        <v>143</v>
      </c>
      <c r="C20" s="65"/>
      <c r="D20" s="65"/>
      <c r="E20" s="65"/>
      <c r="F20" s="73">
        <f>LARGE(D6:D15,1)</f>
        <v>4500</v>
      </c>
      <c r="G20" s="154">
        <f>MAX(D6:D15)</f>
        <v>4500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326"/>
  <sheetViews>
    <sheetView showGridLines="0" zoomScale="205" zoomScaleNormal="205" workbookViewId="0">
      <selection activeCell="G8" sqref="G8"/>
    </sheetView>
  </sheetViews>
  <sheetFormatPr defaultColWidth="9.28515625" defaultRowHeight="10.5"/>
  <cols>
    <col min="1" max="1" width="8" style="28" customWidth="1"/>
    <col min="2" max="2" width="18.28515625" style="28" customWidth="1"/>
    <col min="3" max="3" width="10.7109375" style="29" customWidth="1"/>
    <col min="4" max="5" width="10.7109375" style="30" customWidth="1"/>
    <col min="6" max="6" width="10.7109375" style="31" customWidth="1"/>
    <col min="7" max="8" width="10.7109375" style="28" customWidth="1"/>
    <col min="9" max="9" width="12" style="28" bestFit="1" customWidth="1"/>
    <col min="10" max="10" width="8.5703125" style="32" customWidth="1"/>
    <col min="11" max="16384" width="9.28515625" style="28"/>
  </cols>
  <sheetData>
    <row r="2" spans="1:12">
      <c r="B2" s="2" t="s">
        <v>160</v>
      </c>
    </row>
    <row r="3" spans="1:12">
      <c r="B3" s="82" t="s">
        <v>485</v>
      </c>
      <c r="I3" s="5" t="s">
        <v>42</v>
      </c>
      <c r="J3" s="21">
        <v>10</v>
      </c>
      <c r="L3" s="32"/>
    </row>
    <row r="4" spans="1:12">
      <c r="B4" s="28" t="s">
        <v>486</v>
      </c>
      <c r="I4" s="5" t="s">
        <v>118</v>
      </c>
      <c r="J4" s="23"/>
    </row>
    <row r="5" spans="1:12">
      <c r="I5" s="5"/>
      <c r="J5" s="41"/>
    </row>
    <row r="6" spans="1:12">
      <c r="A6" s="38" t="s">
        <v>167</v>
      </c>
      <c r="B6" s="88" t="s">
        <v>491</v>
      </c>
      <c r="C6" s="89"/>
      <c r="D6" s="89"/>
      <c r="E6" s="90"/>
      <c r="F6" s="91"/>
      <c r="G6" s="155">
        <v>71.997080291970804</v>
      </c>
      <c r="H6" s="28" t="s">
        <v>489</v>
      </c>
      <c r="I6" s="5"/>
      <c r="J6" s="41"/>
    </row>
    <row r="7" spans="1:12">
      <c r="A7" s="38" t="s">
        <v>168</v>
      </c>
      <c r="B7" s="88" t="s">
        <v>492</v>
      </c>
      <c r="C7" s="89"/>
      <c r="D7" s="89"/>
      <c r="E7" s="90"/>
      <c r="F7" s="91"/>
      <c r="G7" s="156">
        <v>36.925547445255475</v>
      </c>
      <c r="H7" s="28" t="s">
        <v>489</v>
      </c>
      <c r="I7" s="5"/>
      <c r="J7" s="41"/>
    </row>
    <row r="8" spans="1:12" ht="11.25" customHeight="1">
      <c r="A8" s="38" t="s">
        <v>487</v>
      </c>
      <c r="B8" s="88" t="s">
        <v>488</v>
      </c>
      <c r="C8" s="89"/>
      <c r="D8" s="89"/>
      <c r="E8" s="90"/>
      <c r="F8" s="91"/>
      <c r="G8" s="155">
        <f>$H$326*$C$10</f>
        <v>28.958248175182476</v>
      </c>
      <c r="H8" s="28" t="s">
        <v>490</v>
      </c>
      <c r="I8" s="5"/>
      <c r="J8" s="41"/>
    </row>
    <row r="9" spans="1:12">
      <c r="I9" s="5"/>
      <c r="J9" s="41"/>
    </row>
    <row r="10" spans="1:12">
      <c r="B10" s="83" t="s">
        <v>484</v>
      </c>
      <c r="C10" s="84">
        <v>0.04</v>
      </c>
      <c r="I10" s="5"/>
      <c r="J10" s="41"/>
    </row>
    <row r="12" spans="1:12">
      <c r="B12" s="85" t="s">
        <v>175</v>
      </c>
      <c r="C12" s="86" t="s">
        <v>176</v>
      </c>
      <c r="D12" s="86" t="s">
        <v>177</v>
      </c>
      <c r="E12" s="86" t="s">
        <v>178</v>
      </c>
      <c r="F12" s="86" t="s">
        <v>179</v>
      </c>
      <c r="G12" s="86" t="s">
        <v>180</v>
      </c>
      <c r="H12" s="86" t="s">
        <v>6</v>
      </c>
      <c r="I12" s="86" t="s">
        <v>181</v>
      </c>
    </row>
    <row r="13" spans="1:12">
      <c r="B13" s="87" t="s">
        <v>182</v>
      </c>
      <c r="C13" s="87">
        <v>222.26277372262771</v>
      </c>
      <c r="D13" s="87">
        <v>251.09489051094963</v>
      </c>
      <c r="E13" s="87">
        <v>286.13138686131384</v>
      </c>
      <c r="F13" s="87">
        <v>221.53284671532771</v>
      </c>
      <c r="G13" s="87">
        <v>173.35766423357663</v>
      </c>
      <c r="H13" s="87">
        <f>SUM(C13:G13)</f>
        <v>1154.3795620437954</v>
      </c>
      <c r="I13" s="106">
        <f>H13*$C$10</f>
        <v>46.175182481751818</v>
      </c>
    </row>
    <row r="14" spans="1:12">
      <c r="B14" s="87" t="s">
        <v>183</v>
      </c>
      <c r="C14" s="87">
        <v>134.74452554744525</v>
      </c>
      <c r="D14" s="87">
        <v>155.62043795620437</v>
      </c>
      <c r="E14" s="87">
        <v>174.74452554744525</v>
      </c>
      <c r="F14" s="87">
        <v>143.56204379562044</v>
      </c>
      <c r="G14" s="87">
        <v>111.29927007299271</v>
      </c>
      <c r="H14" s="87">
        <f t="shared" ref="H14:H77" si="0">SUM(C14:G14)</f>
        <v>719.97080291970804</v>
      </c>
      <c r="I14" s="106">
        <f t="shared" ref="I14:I77" si="1">H14*$C$10</f>
        <v>28.798832116788322</v>
      </c>
    </row>
    <row r="15" spans="1:12">
      <c r="B15" s="87" t="s">
        <v>184</v>
      </c>
      <c r="C15" s="87">
        <v>68.9051094890511</v>
      </c>
      <c r="D15" s="87">
        <v>83.795620437956273</v>
      </c>
      <c r="E15" s="87">
        <v>90.948905109489033</v>
      </c>
      <c r="F15" s="87">
        <v>84.905109489051014</v>
      </c>
      <c r="G15" s="87">
        <v>64.613138686131393</v>
      </c>
      <c r="H15" s="87">
        <f t="shared" si="0"/>
        <v>393.16788321167883</v>
      </c>
      <c r="I15" s="106">
        <f t="shared" si="1"/>
        <v>15.726715328467153</v>
      </c>
    </row>
    <row r="16" spans="1:12">
      <c r="B16" s="87" t="s">
        <v>185</v>
      </c>
      <c r="C16" s="87">
        <v>178.90510948905109</v>
      </c>
      <c r="D16" s="87">
        <v>203.79562043795693</v>
      </c>
      <c r="E16" s="87">
        <v>230.948905109489</v>
      </c>
      <c r="F16" s="87">
        <v>182.90510948905035</v>
      </c>
      <c r="G16" s="87">
        <v>142.61313868613138</v>
      </c>
      <c r="H16" s="87">
        <f t="shared" si="0"/>
        <v>939.16788321167871</v>
      </c>
      <c r="I16" s="106">
        <f t="shared" si="1"/>
        <v>37.566715328467147</v>
      </c>
    </row>
    <row r="17" spans="2:9">
      <c r="B17" s="87" t="s">
        <v>186</v>
      </c>
      <c r="C17" s="87">
        <v>221.45985401459851</v>
      </c>
      <c r="D17" s="87">
        <v>250.21897810219048</v>
      </c>
      <c r="E17" s="87">
        <v>285.1094890510949</v>
      </c>
      <c r="F17" s="87">
        <v>220.81751824817445</v>
      </c>
      <c r="G17" s="87">
        <v>172.7883211678832</v>
      </c>
      <c r="H17" s="87">
        <f t="shared" si="0"/>
        <v>1150.3941605839416</v>
      </c>
      <c r="I17" s="106">
        <f t="shared" si="1"/>
        <v>46.015766423357661</v>
      </c>
    </row>
    <row r="18" spans="2:9">
      <c r="B18" s="87" t="s">
        <v>187</v>
      </c>
      <c r="C18" s="87">
        <v>138.75912408759123</v>
      </c>
      <c r="D18" s="87">
        <v>159.99999999999997</v>
      </c>
      <c r="E18" s="87">
        <v>179.85401459854015</v>
      </c>
      <c r="F18" s="87">
        <v>147.13868613138686</v>
      </c>
      <c r="G18" s="87">
        <v>114.14598540145984</v>
      </c>
      <c r="H18" s="87">
        <f t="shared" si="0"/>
        <v>739.89781021897807</v>
      </c>
      <c r="I18" s="106">
        <f t="shared" si="1"/>
        <v>29.595912408759123</v>
      </c>
    </row>
    <row r="19" spans="2:9">
      <c r="B19" s="87" t="s">
        <v>188</v>
      </c>
      <c r="C19" s="87">
        <v>87.372262773722696</v>
      </c>
      <c r="D19" s="87">
        <v>103.94160583941606</v>
      </c>
      <c r="E19" s="87">
        <v>114.45255474452554</v>
      </c>
      <c r="F19" s="87">
        <v>101.35766423357647</v>
      </c>
      <c r="G19" s="87">
        <v>77.70802919708035</v>
      </c>
      <c r="H19" s="87">
        <f t="shared" si="0"/>
        <v>484.83211678832112</v>
      </c>
      <c r="I19" s="106">
        <f t="shared" si="1"/>
        <v>19.393284671532847</v>
      </c>
    </row>
    <row r="20" spans="2:9">
      <c r="B20" s="87" t="s">
        <v>189</v>
      </c>
      <c r="C20" s="87">
        <v>93.795620437956273</v>
      </c>
      <c r="D20" s="87">
        <v>110.94890510948905</v>
      </c>
      <c r="E20" s="87">
        <v>122.62773722627736</v>
      </c>
      <c r="F20" s="87">
        <v>107.0802919708029</v>
      </c>
      <c r="G20" s="87">
        <v>82.262773722627799</v>
      </c>
      <c r="H20" s="87">
        <f t="shared" si="0"/>
        <v>516.71532846715343</v>
      </c>
      <c r="I20" s="106">
        <f t="shared" si="1"/>
        <v>20.668613138686137</v>
      </c>
    </row>
    <row r="21" spans="2:9">
      <c r="B21" s="87" t="s">
        <v>190</v>
      </c>
      <c r="C21" s="87">
        <v>226.2773722627737</v>
      </c>
      <c r="D21" s="87">
        <v>255.47445255474526</v>
      </c>
      <c r="E21" s="87">
        <v>291.24087591240874</v>
      </c>
      <c r="F21" s="87">
        <v>225.10948905109416</v>
      </c>
      <c r="G21" s="87">
        <v>176.20437956204378</v>
      </c>
      <c r="H21" s="87">
        <f t="shared" si="0"/>
        <v>1174.3065693430658</v>
      </c>
      <c r="I21" s="106">
        <f t="shared" si="1"/>
        <v>46.972262773722633</v>
      </c>
    </row>
    <row r="22" spans="2:9">
      <c r="B22" s="87" t="s">
        <v>191</v>
      </c>
      <c r="C22" s="87">
        <v>255.18248175182481</v>
      </c>
      <c r="D22" s="87">
        <v>287.0072992700737</v>
      </c>
      <c r="E22" s="87">
        <v>328.02919708029191</v>
      </c>
      <c r="F22" s="87">
        <v>250.86131386861237</v>
      </c>
      <c r="G22" s="87">
        <v>196.7007299270073</v>
      </c>
      <c r="H22" s="87">
        <f t="shared" si="0"/>
        <v>1317.7810218978102</v>
      </c>
      <c r="I22" s="106">
        <f t="shared" si="1"/>
        <v>52.711240875912409</v>
      </c>
    </row>
    <row r="23" spans="2:9">
      <c r="B23" s="87" t="s">
        <v>192</v>
      </c>
      <c r="C23" s="87">
        <v>50.729927007299267</v>
      </c>
      <c r="D23" s="87">
        <v>54.452554744525536</v>
      </c>
      <c r="E23" s="87">
        <v>61.605839416058394</v>
      </c>
      <c r="F23" s="87">
        <v>67.518248175182478</v>
      </c>
      <c r="G23" s="87">
        <v>68.868613138686115</v>
      </c>
      <c r="H23" s="87">
        <f t="shared" si="0"/>
        <v>303.17518248175179</v>
      </c>
      <c r="I23" s="106">
        <f t="shared" si="1"/>
        <v>12.127007299270073</v>
      </c>
    </row>
    <row r="24" spans="2:9">
      <c r="B24" s="87" t="s">
        <v>193</v>
      </c>
      <c r="C24" s="87">
        <v>83.357664233576713</v>
      </c>
      <c r="D24" s="87">
        <v>99.562043795620497</v>
      </c>
      <c r="E24" s="87">
        <v>109.34306569343066</v>
      </c>
      <c r="F24" s="87">
        <v>97.781021897810078</v>
      </c>
      <c r="G24" s="87">
        <v>74.861313868613209</v>
      </c>
      <c r="H24" s="87">
        <f t="shared" si="0"/>
        <v>464.90510948905114</v>
      </c>
      <c r="I24" s="106">
        <f t="shared" si="1"/>
        <v>18.596204379562046</v>
      </c>
    </row>
    <row r="25" spans="2:9">
      <c r="B25" s="87" t="s">
        <v>194</v>
      </c>
      <c r="C25" s="87">
        <v>240.72992700729927</v>
      </c>
      <c r="D25" s="87">
        <v>271.24087591240948</v>
      </c>
      <c r="E25" s="87">
        <v>309.63503649635032</v>
      </c>
      <c r="F25" s="87">
        <v>237.98540145985325</v>
      </c>
      <c r="G25" s="87">
        <v>186.45255474452554</v>
      </c>
      <c r="H25" s="87">
        <f t="shared" si="0"/>
        <v>1246.0437956204378</v>
      </c>
      <c r="I25" s="106">
        <f t="shared" si="1"/>
        <v>49.841751824817514</v>
      </c>
    </row>
    <row r="26" spans="2:9">
      <c r="B26" s="87" t="s">
        <v>195</v>
      </c>
      <c r="C26" s="87">
        <v>220.65693430656933</v>
      </c>
      <c r="D26" s="87">
        <v>249.34306569343136</v>
      </c>
      <c r="E26" s="87">
        <v>284.08759124087589</v>
      </c>
      <c r="F26" s="87">
        <v>220.10218978102114</v>
      </c>
      <c r="G26" s="87">
        <v>172.21897810218977</v>
      </c>
      <c r="H26" s="87">
        <f t="shared" si="0"/>
        <v>1146.4087591240875</v>
      </c>
      <c r="I26" s="106">
        <f t="shared" si="1"/>
        <v>45.856350364963504</v>
      </c>
    </row>
    <row r="27" spans="2:9">
      <c r="B27" s="87" t="s">
        <v>196</v>
      </c>
      <c r="C27" s="87">
        <v>75.328467153284734</v>
      </c>
      <c r="D27" s="87">
        <v>90.802919708029265</v>
      </c>
      <c r="E27" s="87">
        <v>99.124087591240794</v>
      </c>
      <c r="F27" s="87">
        <v>90.62773722627729</v>
      </c>
      <c r="G27" s="87">
        <v>69.167883211678827</v>
      </c>
      <c r="H27" s="87">
        <f t="shared" si="0"/>
        <v>425.05109489051097</v>
      </c>
      <c r="I27" s="106">
        <f t="shared" si="1"/>
        <v>17.002043795620438</v>
      </c>
    </row>
    <row r="28" spans="2:9">
      <c r="B28" s="87" t="s">
        <v>197</v>
      </c>
      <c r="C28" s="87">
        <v>137.15328467153284</v>
      </c>
      <c r="D28" s="87">
        <v>158.24817518248176</v>
      </c>
      <c r="E28" s="87">
        <v>177.81021897810217</v>
      </c>
      <c r="F28" s="87">
        <v>145.70802919708029</v>
      </c>
      <c r="G28" s="87">
        <v>113.00729927007298</v>
      </c>
      <c r="H28" s="87">
        <f t="shared" si="0"/>
        <v>731.92700729927003</v>
      </c>
      <c r="I28" s="106">
        <f t="shared" si="1"/>
        <v>29.277080291970801</v>
      </c>
    </row>
    <row r="29" spans="2:9">
      <c r="B29" s="87" t="s">
        <v>198</v>
      </c>
      <c r="C29" s="87">
        <v>88.175182481751889</v>
      </c>
      <c r="D29" s="87">
        <v>104.81751824817518</v>
      </c>
      <c r="E29" s="87">
        <v>115.4744525547445</v>
      </c>
      <c r="F29" s="87">
        <v>102.07299270072977</v>
      </c>
      <c r="G29" s="87">
        <v>78.277372262773781</v>
      </c>
      <c r="H29" s="87">
        <f t="shared" si="0"/>
        <v>488.81751824817508</v>
      </c>
      <c r="I29" s="106">
        <f t="shared" si="1"/>
        <v>19.552700729927004</v>
      </c>
    </row>
    <row r="30" spans="2:9">
      <c r="B30" s="87" t="s">
        <v>198</v>
      </c>
      <c r="C30" s="87">
        <v>133.13868613138686</v>
      </c>
      <c r="D30" s="87">
        <v>153.86861313868613</v>
      </c>
      <c r="E30" s="87">
        <v>172.70072992700727</v>
      </c>
      <c r="F30" s="87">
        <v>142.13138686131387</v>
      </c>
      <c r="G30" s="87">
        <v>110.16058394160584</v>
      </c>
      <c r="H30" s="87">
        <f t="shared" si="0"/>
        <v>712</v>
      </c>
      <c r="I30" s="106">
        <f t="shared" si="1"/>
        <v>28.48</v>
      </c>
    </row>
    <row r="31" spans="2:9">
      <c r="B31" s="87" t="s">
        <v>199</v>
      </c>
      <c r="C31" s="87">
        <v>52.043795620437947</v>
      </c>
      <c r="D31" s="87">
        <v>65.40145985401459</v>
      </c>
      <c r="E31" s="87">
        <v>69.489051094890513</v>
      </c>
      <c r="F31" s="87">
        <v>69.883211678832112</v>
      </c>
      <c r="G31" s="87">
        <v>52.65693430656934</v>
      </c>
      <c r="H31" s="87">
        <f t="shared" si="0"/>
        <v>309.47445255474446</v>
      </c>
      <c r="I31" s="106">
        <f t="shared" si="1"/>
        <v>12.378978102189778</v>
      </c>
    </row>
    <row r="32" spans="2:9">
      <c r="B32" s="87" t="s">
        <v>200</v>
      </c>
      <c r="C32" s="87">
        <v>84.963503649635101</v>
      </c>
      <c r="D32" s="87">
        <v>101.31386861313881</v>
      </c>
      <c r="E32" s="87">
        <v>111.38686131386861</v>
      </c>
      <c r="F32" s="87">
        <v>99.211678832116633</v>
      </c>
      <c r="G32" s="87">
        <v>76.000000000000071</v>
      </c>
      <c r="H32" s="87">
        <f t="shared" si="0"/>
        <v>472.87591240875923</v>
      </c>
      <c r="I32" s="106">
        <f t="shared" si="1"/>
        <v>18.915036496350371</v>
      </c>
    </row>
    <row r="33" spans="2:9">
      <c r="B33" s="87" t="s">
        <v>201</v>
      </c>
      <c r="C33" s="87">
        <v>64.087591240875909</v>
      </c>
      <c r="D33" s="87">
        <v>78.540145985401523</v>
      </c>
      <c r="E33" s="87">
        <v>84.817518248175176</v>
      </c>
      <c r="F33" s="87">
        <v>80.613138686131308</v>
      </c>
      <c r="G33" s="87">
        <v>61.197080291970799</v>
      </c>
      <c r="H33" s="87">
        <f t="shared" si="0"/>
        <v>369.25547445255472</v>
      </c>
      <c r="I33" s="106">
        <f t="shared" si="1"/>
        <v>14.770218978102189</v>
      </c>
    </row>
    <row r="34" spans="2:9">
      <c r="B34" s="87" t="s">
        <v>202</v>
      </c>
      <c r="C34" s="87">
        <v>115.4744525547445</v>
      </c>
      <c r="D34" s="87">
        <v>134.5985401459854</v>
      </c>
      <c r="E34" s="87">
        <v>150.21897810218977</v>
      </c>
      <c r="F34" s="87">
        <v>126.3941605839416</v>
      </c>
      <c r="G34" s="87">
        <v>97.635036496350438</v>
      </c>
      <c r="H34" s="87">
        <f t="shared" si="0"/>
        <v>624.32116788321173</v>
      </c>
      <c r="I34" s="106">
        <f t="shared" si="1"/>
        <v>24.972846715328469</v>
      </c>
    </row>
    <row r="35" spans="2:9">
      <c r="B35" s="87" t="s">
        <v>203</v>
      </c>
      <c r="C35" s="87">
        <v>223.06569343065692</v>
      </c>
      <c r="D35" s="87">
        <v>251.97080291970875</v>
      </c>
      <c r="E35" s="87">
        <v>287.15328467153279</v>
      </c>
      <c r="F35" s="87">
        <v>222.24817518248099</v>
      </c>
      <c r="G35" s="87">
        <v>173.92700729927006</v>
      </c>
      <c r="H35" s="87">
        <f t="shared" si="0"/>
        <v>1158.3649635036495</v>
      </c>
      <c r="I35" s="106">
        <f t="shared" si="1"/>
        <v>46.334598540145983</v>
      </c>
    </row>
    <row r="36" spans="2:9">
      <c r="B36" s="87" t="s">
        <v>204</v>
      </c>
      <c r="C36" s="87">
        <v>47.883211678832112</v>
      </c>
      <c r="D36" s="87">
        <v>50.277372262773717</v>
      </c>
      <c r="E36" s="87">
        <v>54.394160583941606</v>
      </c>
      <c r="F36" s="87">
        <v>57.080291970802918</v>
      </c>
      <c r="G36" s="87">
        <v>60.423357664233571</v>
      </c>
      <c r="H36" s="87">
        <f t="shared" si="0"/>
        <v>270.05839416058393</v>
      </c>
      <c r="I36" s="106">
        <f t="shared" si="1"/>
        <v>10.802335766423358</v>
      </c>
    </row>
    <row r="37" spans="2:9">
      <c r="B37" s="87" t="s">
        <v>205</v>
      </c>
      <c r="C37" s="87">
        <v>205.40145985401458</v>
      </c>
      <c r="D37" s="87">
        <v>232.70072992700798</v>
      </c>
      <c r="E37" s="87">
        <v>264.67153284671531</v>
      </c>
      <c r="F37" s="87">
        <v>206.51094890510873</v>
      </c>
      <c r="G37" s="87">
        <v>161.40145985401458</v>
      </c>
      <c r="H37" s="87">
        <f t="shared" si="0"/>
        <v>1070.6861313868612</v>
      </c>
      <c r="I37" s="106">
        <f t="shared" si="1"/>
        <v>42.827445255474451</v>
      </c>
    </row>
    <row r="38" spans="2:9">
      <c r="B38" s="87" t="s">
        <v>206</v>
      </c>
      <c r="C38" s="87">
        <v>229.48905109489047</v>
      </c>
      <c r="D38" s="87">
        <v>258.97810218978174</v>
      </c>
      <c r="E38" s="87">
        <v>295.32846715328469</v>
      </c>
      <c r="F38" s="87">
        <v>227.9708029197073</v>
      </c>
      <c r="G38" s="87">
        <v>178.48175182481751</v>
      </c>
      <c r="H38" s="87">
        <f t="shared" si="0"/>
        <v>1190.2481751824819</v>
      </c>
      <c r="I38" s="106">
        <f t="shared" si="1"/>
        <v>47.609927007299277</v>
      </c>
    </row>
    <row r="39" spans="2:9">
      <c r="B39" s="87" t="s">
        <v>207</v>
      </c>
      <c r="C39" s="87">
        <v>248.75912408759123</v>
      </c>
      <c r="D39" s="87">
        <v>280.00000000000068</v>
      </c>
      <c r="E39" s="87">
        <v>319.85401459854012</v>
      </c>
      <c r="F39" s="87">
        <v>245.13868613138612</v>
      </c>
      <c r="G39" s="87">
        <v>192.14598540145985</v>
      </c>
      <c r="H39" s="87">
        <f t="shared" si="0"/>
        <v>1285.8978102189781</v>
      </c>
      <c r="I39" s="106">
        <f t="shared" si="1"/>
        <v>51.435912408759123</v>
      </c>
    </row>
    <row r="40" spans="2:9">
      <c r="B40" s="87" t="s">
        <v>208</v>
      </c>
      <c r="C40" s="87">
        <v>123.50364963503648</v>
      </c>
      <c r="D40" s="87">
        <v>143.35766423357663</v>
      </c>
      <c r="E40" s="87">
        <v>160.43795620437956</v>
      </c>
      <c r="F40" s="87">
        <v>133.54744525547446</v>
      </c>
      <c r="G40" s="87">
        <v>103.32846715328466</v>
      </c>
      <c r="H40" s="87">
        <f t="shared" si="0"/>
        <v>664.1751824817519</v>
      </c>
      <c r="I40" s="106">
        <f t="shared" si="1"/>
        <v>26.567007299270077</v>
      </c>
    </row>
    <row r="41" spans="2:9">
      <c r="B41" s="87" t="s">
        <v>209</v>
      </c>
      <c r="C41" s="87">
        <v>122.70072992700729</v>
      </c>
      <c r="D41" s="87">
        <v>142.48175182481751</v>
      </c>
      <c r="E41" s="87">
        <v>159.41605839416059</v>
      </c>
      <c r="F41" s="87">
        <v>132.83211678832114</v>
      </c>
      <c r="G41" s="87">
        <v>102.75912408759123</v>
      </c>
      <c r="H41" s="87">
        <f t="shared" si="0"/>
        <v>660.18978102189772</v>
      </c>
      <c r="I41" s="106">
        <f t="shared" si="1"/>
        <v>26.407591240875909</v>
      </c>
    </row>
    <row r="42" spans="2:9">
      <c r="B42" s="87" t="s">
        <v>210</v>
      </c>
      <c r="C42" s="87">
        <v>60.07299270072992</v>
      </c>
      <c r="D42" s="87">
        <v>74.160583941605907</v>
      </c>
      <c r="E42" s="87">
        <v>79.708029197080293</v>
      </c>
      <c r="F42" s="87">
        <v>77.036496350364885</v>
      </c>
      <c r="G42" s="87">
        <v>58.350364963503644</v>
      </c>
      <c r="H42" s="87">
        <f t="shared" si="0"/>
        <v>349.32846715328463</v>
      </c>
      <c r="I42" s="106">
        <f t="shared" si="1"/>
        <v>13.973138686131385</v>
      </c>
    </row>
    <row r="43" spans="2:9">
      <c r="B43" s="87" t="s">
        <v>211</v>
      </c>
      <c r="C43" s="87">
        <v>178.10218978102188</v>
      </c>
      <c r="D43" s="87">
        <v>202.91970802919707</v>
      </c>
      <c r="E43" s="87">
        <v>229.92700729927006</v>
      </c>
      <c r="F43" s="87">
        <v>182.18978102189706</v>
      </c>
      <c r="G43" s="87">
        <v>142.04379562043795</v>
      </c>
      <c r="H43" s="87">
        <f t="shared" si="0"/>
        <v>935.18248175182407</v>
      </c>
      <c r="I43" s="106">
        <f t="shared" si="1"/>
        <v>37.407299270072961</v>
      </c>
    </row>
    <row r="44" spans="2:9">
      <c r="B44" s="87" t="s">
        <v>212</v>
      </c>
      <c r="C44" s="87">
        <v>264.01459854014598</v>
      </c>
      <c r="D44" s="87">
        <v>296.64233576642408</v>
      </c>
      <c r="E44" s="87">
        <v>339.2700729927007</v>
      </c>
      <c r="F44" s="87">
        <v>258.72992700729856</v>
      </c>
      <c r="G44" s="87">
        <v>202.96350364963502</v>
      </c>
      <c r="H44" s="87">
        <f t="shared" si="0"/>
        <v>1361.6204379562043</v>
      </c>
      <c r="I44" s="106">
        <f t="shared" si="1"/>
        <v>54.464817518248175</v>
      </c>
    </row>
    <row r="45" spans="2:9">
      <c r="B45" s="87" t="s">
        <v>213</v>
      </c>
      <c r="C45" s="87">
        <v>148.39416058394161</v>
      </c>
      <c r="D45" s="87">
        <v>170.51094890510947</v>
      </c>
      <c r="E45" s="87">
        <v>192.11678832116786</v>
      </c>
      <c r="F45" s="87">
        <v>155.72262773722628</v>
      </c>
      <c r="G45" s="87">
        <v>120.97810218978101</v>
      </c>
      <c r="H45" s="87">
        <f t="shared" si="0"/>
        <v>787.72262773722616</v>
      </c>
      <c r="I45" s="106">
        <f t="shared" si="1"/>
        <v>31.508905109489046</v>
      </c>
    </row>
    <row r="46" spans="2:9">
      <c r="B46" s="87" t="s">
        <v>214</v>
      </c>
      <c r="C46" s="87">
        <v>101.82481751824825</v>
      </c>
      <c r="D46" s="87">
        <v>119.70802919708028</v>
      </c>
      <c r="E46" s="87">
        <v>132.84671532846716</v>
      </c>
      <c r="F46" s="87">
        <v>114.23357664233576</v>
      </c>
      <c r="G46" s="87">
        <v>87.956204379562109</v>
      </c>
      <c r="H46" s="87">
        <f t="shared" si="0"/>
        <v>556.5693430656936</v>
      </c>
      <c r="I46" s="106">
        <f t="shared" si="1"/>
        <v>22.262773722627745</v>
      </c>
    </row>
    <row r="47" spans="2:9">
      <c r="B47" s="87" t="s">
        <v>215</v>
      </c>
      <c r="C47" s="87">
        <v>259.19708029197079</v>
      </c>
      <c r="D47" s="87">
        <v>291.3868613138693</v>
      </c>
      <c r="E47" s="87">
        <v>333.13868613138681</v>
      </c>
      <c r="F47" s="87">
        <v>254.43795620437882</v>
      </c>
      <c r="G47" s="87">
        <v>199.54744525547443</v>
      </c>
      <c r="H47" s="87">
        <f t="shared" si="0"/>
        <v>1337.7080291970804</v>
      </c>
      <c r="I47" s="106">
        <f t="shared" si="1"/>
        <v>53.508321167883217</v>
      </c>
    </row>
    <row r="48" spans="2:9">
      <c r="B48" s="87" t="s">
        <v>216</v>
      </c>
      <c r="C48" s="87">
        <v>48.978102189781012</v>
      </c>
      <c r="D48" s="87">
        <v>51.883211678832112</v>
      </c>
      <c r="E48" s="87">
        <v>57.16788321167882</v>
      </c>
      <c r="F48" s="87">
        <v>61.0948905109489</v>
      </c>
      <c r="G48" s="87">
        <v>63.671532846715316</v>
      </c>
      <c r="H48" s="87">
        <f t="shared" si="0"/>
        <v>282.79562043795613</v>
      </c>
      <c r="I48" s="106">
        <f t="shared" si="1"/>
        <v>11.311824817518245</v>
      </c>
    </row>
    <row r="49" spans="2:9">
      <c r="B49" s="87" t="s">
        <v>217</v>
      </c>
      <c r="C49" s="87">
        <v>252.77372262773721</v>
      </c>
      <c r="D49" s="87">
        <v>284.37956204379634</v>
      </c>
      <c r="E49" s="87">
        <v>324.96350364963502</v>
      </c>
      <c r="F49" s="87">
        <v>248.71532846715252</v>
      </c>
      <c r="G49" s="87">
        <v>194.99270072992698</v>
      </c>
      <c r="H49" s="87">
        <f t="shared" si="0"/>
        <v>1305.824817518248</v>
      </c>
      <c r="I49" s="106">
        <f t="shared" si="1"/>
        <v>52.232992700729923</v>
      </c>
    </row>
    <row r="50" spans="2:9">
      <c r="B50" s="87" t="s">
        <v>218</v>
      </c>
      <c r="C50" s="87">
        <v>161.24087591240874</v>
      </c>
      <c r="D50" s="87">
        <v>184.52554744525546</v>
      </c>
      <c r="E50" s="87">
        <v>208.46715328467153</v>
      </c>
      <c r="F50" s="87">
        <v>167.16788321167883</v>
      </c>
      <c r="G50" s="87">
        <v>130.08759124087589</v>
      </c>
      <c r="H50" s="87">
        <f t="shared" si="0"/>
        <v>851.48905109489044</v>
      </c>
      <c r="I50" s="106">
        <f t="shared" si="1"/>
        <v>34.059562043795616</v>
      </c>
    </row>
    <row r="51" spans="2:9">
      <c r="B51" s="87" t="s">
        <v>219</v>
      </c>
      <c r="C51" s="87">
        <v>241.53284671532842</v>
      </c>
      <c r="D51" s="87">
        <v>272.1167883211686</v>
      </c>
      <c r="E51" s="87">
        <v>310.65693430656933</v>
      </c>
      <c r="F51" s="87">
        <v>238.70072992700656</v>
      </c>
      <c r="G51" s="87">
        <v>187.02189781021897</v>
      </c>
      <c r="H51" s="87">
        <f t="shared" si="0"/>
        <v>1250.0291970802916</v>
      </c>
      <c r="I51" s="106">
        <f t="shared" si="1"/>
        <v>50.001167883211664</v>
      </c>
    </row>
    <row r="52" spans="2:9">
      <c r="B52" s="87" t="s">
        <v>220</v>
      </c>
      <c r="C52" s="87">
        <v>208.61313868613138</v>
      </c>
      <c r="D52" s="87">
        <v>236.20437956204449</v>
      </c>
      <c r="E52" s="87">
        <v>268.7591240875912</v>
      </c>
      <c r="F52" s="87">
        <v>209.3722627737219</v>
      </c>
      <c r="G52" s="87">
        <v>163.67883211678833</v>
      </c>
      <c r="H52" s="87">
        <f t="shared" si="0"/>
        <v>1086.6277372262773</v>
      </c>
      <c r="I52" s="106">
        <f t="shared" si="1"/>
        <v>43.465109489051095</v>
      </c>
    </row>
    <row r="53" spans="2:9">
      <c r="B53" s="87" t="s">
        <v>221</v>
      </c>
      <c r="C53" s="87">
        <v>180.51094890510947</v>
      </c>
      <c r="D53" s="87">
        <v>205.54744525547446</v>
      </c>
      <c r="E53" s="87">
        <v>232.99270072992698</v>
      </c>
      <c r="F53" s="87">
        <v>184.33576642335692</v>
      </c>
      <c r="G53" s="87">
        <v>143.75182481751824</v>
      </c>
      <c r="H53" s="87">
        <f t="shared" si="0"/>
        <v>947.13868613138618</v>
      </c>
      <c r="I53" s="106">
        <f t="shared" si="1"/>
        <v>37.885547445255447</v>
      </c>
    </row>
    <row r="54" spans="2:9">
      <c r="B54" s="87" t="s">
        <v>222</v>
      </c>
      <c r="C54" s="87">
        <v>48.102189781021899</v>
      </c>
      <c r="D54" s="87">
        <v>50.598540145985396</v>
      </c>
      <c r="E54" s="87">
        <v>54.948905109489047</v>
      </c>
      <c r="F54" s="87">
        <v>57.883211678832112</v>
      </c>
      <c r="G54" s="87">
        <v>61.072992700729927</v>
      </c>
      <c r="H54" s="87">
        <f t="shared" si="0"/>
        <v>272.60583941605842</v>
      </c>
      <c r="I54" s="106">
        <f t="shared" si="1"/>
        <v>10.904233576642337</v>
      </c>
    </row>
    <row r="55" spans="2:9">
      <c r="B55" s="87" t="s">
        <v>223</v>
      </c>
      <c r="C55" s="87">
        <v>49.635036496350359</v>
      </c>
      <c r="D55" s="87">
        <v>52.846715328467155</v>
      </c>
      <c r="E55" s="87">
        <v>58.832116788321159</v>
      </c>
      <c r="F55" s="87">
        <v>63.503649635036489</v>
      </c>
      <c r="G55" s="87">
        <v>65.620437956204384</v>
      </c>
      <c r="H55" s="87">
        <f t="shared" si="0"/>
        <v>290.43795620437953</v>
      </c>
      <c r="I55" s="106">
        <f t="shared" si="1"/>
        <v>11.617518248175182</v>
      </c>
    </row>
    <row r="56" spans="2:9">
      <c r="B56" s="87" t="s">
        <v>224</v>
      </c>
      <c r="C56" s="87">
        <v>201.38686131386859</v>
      </c>
      <c r="D56" s="87">
        <v>228.32116788321238</v>
      </c>
      <c r="E56" s="87">
        <v>259.56204379562041</v>
      </c>
      <c r="F56" s="87">
        <v>202.93430656934228</v>
      </c>
      <c r="G56" s="87">
        <v>158.55474452554742</v>
      </c>
      <c r="H56" s="87">
        <f t="shared" si="0"/>
        <v>1050.7591240875911</v>
      </c>
      <c r="I56" s="106">
        <f t="shared" si="1"/>
        <v>42.030364963503644</v>
      </c>
    </row>
    <row r="57" spans="2:9">
      <c r="B57" s="87" t="s">
        <v>225</v>
      </c>
      <c r="C57" s="87">
        <v>260.80291970802921</v>
      </c>
      <c r="D57" s="87">
        <v>293.13868613138754</v>
      </c>
      <c r="E57" s="87">
        <v>335.18248175182481</v>
      </c>
      <c r="F57" s="87">
        <v>255.86861313868539</v>
      </c>
      <c r="G57" s="87">
        <v>200.68613138686129</v>
      </c>
      <c r="H57" s="87">
        <f t="shared" si="0"/>
        <v>1345.678832116788</v>
      </c>
      <c r="I57" s="106">
        <f t="shared" si="1"/>
        <v>53.827153284671525</v>
      </c>
    </row>
    <row r="58" spans="2:9">
      <c r="B58" s="87" t="s">
        <v>226</v>
      </c>
      <c r="C58" s="87">
        <v>107.44525547445254</v>
      </c>
      <c r="D58" s="87">
        <v>125.83941605839415</v>
      </c>
      <c r="E58" s="87">
        <v>140</v>
      </c>
      <c r="F58" s="87">
        <v>119.24087591240875</v>
      </c>
      <c r="G58" s="87">
        <v>91.941605839416113</v>
      </c>
      <c r="H58" s="87">
        <f t="shared" si="0"/>
        <v>584.46715328467155</v>
      </c>
      <c r="I58" s="106">
        <f t="shared" si="1"/>
        <v>23.378686131386864</v>
      </c>
    </row>
    <row r="59" spans="2:9">
      <c r="B59" s="87" t="s">
        <v>227</v>
      </c>
      <c r="C59" s="87">
        <v>207.81021897810217</v>
      </c>
      <c r="D59" s="87">
        <v>235.32846715328537</v>
      </c>
      <c r="E59" s="87">
        <v>267.73722627737226</v>
      </c>
      <c r="F59" s="87">
        <v>208.65693430656859</v>
      </c>
      <c r="G59" s="87">
        <v>163.1094890510949</v>
      </c>
      <c r="H59" s="87">
        <f t="shared" si="0"/>
        <v>1082.6423357664235</v>
      </c>
      <c r="I59" s="106">
        <f t="shared" si="1"/>
        <v>43.305693430656937</v>
      </c>
    </row>
    <row r="60" spans="2:9">
      <c r="B60" s="87" t="s">
        <v>228</v>
      </c>
      <c r="C60" s="87">
        <v>56.861313868613138</v>
      </c>
      <c r="D60" s="87">
        <v>70.656934306569411</v>
      </c>
      <c r="E60" s="87">
        <v>75.62043795620437</v>
      </c>
      <c r="F60" s="87">
        <v>74.175182481751733</v>
      </c>
      <c r="G60" s="87">
        <v>56.07299270072992</v>
      </c>
      <c r="H60" s="87">
        <f t="shared" si="0"/>
        <v>333.38686131386856</v>
      </c>
      <c r="I60" s="106">
        <f t="shared" si="1"/>
        <v>13.335474452554744</v>
      </c>
    </row>
    <row r="61" spans="2:9">
      <c r="B61" s="87" t="s">
        <v>229</v>
      </c>
      <c r="C61" s="87">
        <v>154.01459854014598</v>
      </c>
      <c r="D61" s="87">
        <v>176.64233576642334</v>
      </c>
      <c r="E61" s="87">
        <v>199.2700729927007</v>
      </c>
      <c r="F61" s="87">
        <v>160.72992700729924</v>
      </c>
      <c r="G61" s="87">
        <v>124.96350364963502</v>
      </c>
      <c r="H61" s="87">
        <f t="shared" si="0"/>
        <v>815.62043795620434</v>
      </c>
      <c r="I61" s="106">
        <f t="shared" si="1"/>
        <v>32.624817518248172</v>
      </c>
    </row>
    <row r="62" spans="2:9">
      <c r="B62" s="87" t="s">
        <v>230</v>
      </c>
      <c r="C62" s="87">
        <v>117.08029197080292</v>
      </c>
      <c r="D62" s="87">
        <v>136.35036496350364</v>
      </c>
      <c r="E62" s="87">
        <v>152.26277372262771</v>
      </c>
      <c r="F62" s="87">
        <v>127.82481751824817</v>
      </c>
      <c r="G62" s="87">
        <v>98.7737226277373</v>
      </c>
      <c r="H62" s="87">
        <f t="shared" si="0"/>
        <v>632.29197080291988</v>
      </c>
      <c r="I62" s="106">
        <f t="shared" si="1"/>
        <v>25.291678832116794</v>
      </c>
    </row>
    <row r="63" spans="2:9">
      <c r="B63" s="87" t="s">
        <v>231</v>
      </c>
      <c r="C63" s="87">
        <v>45.620437956204377</v>
      </c>
      <c r="D63" s="87">
        <v>58.394160583941598</v>
      </c>
      <c r="E63" s="87">
        <v>61.313868613138681</v>
      </c>
      <c r="F63" s="87">
        <v>64.160583941605836</v>
      </c>
      <c r="G63" s="87">
        <v>48.102189781021899</v>
      </c>
      <c r="H63" s="87">
        <f t="shared" si="0"/>
        <v>277.59124087591238</v>
      </c>
      <c r="I63" s="106">
        <f t="shared" si="1"/>
        <v>11.103649635036495</v>
      </c>
    </row>
    <row r="64" spans="2:9">
      <c r="B64" s="87" t="s">
        <v>232</v>
      </c>
      <c r="C64" s="87">
        <v>104.23357664233576</v>
      </c>
      <c r="D64" s="87">
        <v>122.33576642335765</v>
      </c>
      <c r="E64" s="87">
        <v>135.91240875912408</v>
      </c>
      <c r="F64" s="87">
        <v>116.37956204379562</v>
      </c>
      <c r="G64" s="87">
        <v>89.664233576642403</v>
      </c>
      <c r="H64" s="87">
        <f t="shared" si="0"/>
        <v>568.52554744525548</v>
      </c>
      <c r="I64" s="106">
        <f t="shared" si="1"/>
        <v>22.741021897810221</v>
      </c>
    </row>
    <row r="65" spans="2:9">
      <c r="B65" s="87" t="s">
        <v>233</v>
      </c>
      <c r="C65" s="87">
        <v>95.401459854014661</v>
      </c>
      <c r="D65" s="87">
        <v>112.70072992700729</v>
      </c>
      <c r="E65" s="87">
        <v>124.67153284671532</v>
      </c>
      <c r="F65" s="87">
        <v>108.51094890510947</v>
      </c>
      <c r="G65" s="87">
        <v>83.401459854014675</v>
      </c>
      <c r="H65" s="87">
        <f t="shared" si="0"/>
        <v>524.68613138686135</v>
      </c>
      <c r="I65" s="106">
        <f t="shared" si="1"/>
        <v>20.987445255474455</v>
      </c>
    </row>
    <row r="66" spans="2:9">
      <c r="B66" s="87" t="s">
        <v>234</v>
      </c>
      <c r="C66" s="87">
        <v>186.93430656934308</v>
      </c>
      <c r="D66" s="87">
        <v>212.55474452554816</v>
      </c>
      <c r="E66" s="87">
        <v>241.1678832116788</v>
      </c>
      <c r="F66" s="87">
        <v>190.05839416058316</v>
      </c>
      <c r="G66" s="87">
        <v>148.30656934306569</v>
      </c>
      <c r="H66" s="87">
        <f t="shared" si="0"/>
        <v>979.02189781021889</v>
      </c>
      <c r="I66" s="106">
        <f t="shared" si="1"/>
        <v>39.160875912408756</v>
      </c>
    </row>
    <row r="67" spans="2:9">
      <c r="B67" s="87" t="s">
        <v>235</v>
      </c>
      <c r="C67" s="87">
        <v>244.74452554744525</v>
      </c>
      <c r="D67" s="87">
        <v>275.62043795620508</v>
      </c>
      <c r="E67" s="87">
        <v>314.74452554744522</v>
      </c>
      <c r="F67" s="87">
        <v>241.56204379561967</v>
      </c>
      <c r="G67" s="87">
        <v>189.2992700729927</v>
      </c>
      <c r="H67" s="87">
        <f t="shared" si="0"/>
        <v>1265.9708029197079</v>
      </c>
      <c r="I67" s="106">
        <f t="shared" si="1"/>
        <v>50.638832116788315</v>
      </c>
    </row>
    <row r="68" spans="2:9">
      <c r="B68" s="87" t="s">
        <v>236</v>
      </c>
      <c r="C68" s="87">
        <v>81.751824817518312</v>
      </c>
      <c r="D68" s="87">
        <v>97.81021897810227</v>
      </c>
      <c r="E68" s="87">
        <v>107.2992700729927</v>
      </c>
      <c r="F68" s="87">
        <v>96.350364963503495</v>
      </c>
      <c r="G68" s="87">
        <v>73.722627737226347</v>
      </c>
      <c r="H68" s="87">
        <f t="shared" si="0"/>
        <v>456.93430656934305</v>
      </c>
      <c r="I68" s="106">
        <f t="shared" si="1"/>
        <v>18.277372262773721</v>
      </c>
    </row>
    <row r="69" spans="2:9">
      <c r="B69" s="87" t="s">
        <v>237</v>
      </c>
      <c r="C69" s="87">
        <v>52.481751824817515</v>
      </c>
      <c r="D69" s="87">
        <v>57.021897810218974</v>
      </c>
      <c r="E69" s="87">
        <v>66.043795620437947</v>
      </c>
      <c r="F69" s="87">
        <v>73.941605839416056</v>
      </c>
      <c r="G69" s="87">
        <v>74.065693430656921</v>
      </c>
      <c r="H69" s="87">
        <f t="shared" si="0"/>
        <v>323.55474452554745</v>
      </c>
      <c r="I69" s="106">
        <f t="shared" si="1"/>
        <v>12.942189781021899</v>
      </c>
    </row>
    <row r="70" spans="2:9">
      <c r="B70" s="87" t="s">
        <v>238</v>
      </c>
      <c r="C70" s="87">
        <v>76.131386861313928</v>
      </c>
      <c r="D70" s="87">
        <v>91.678832116788385</v>
      </c>
      <c r="E70" s="87">
        <v>100.14598540145978</v>
      </c>
      <c r="F70" s="87">
        <v>91.343065693430574</v>
      </c>
      <c r="G70" s="87">
        <v>69.737226277372258</v>
      </c>
      <c r="H70" s="87">
        <f t="shared" si="0"/>
        <v>429.03649635036493</v>
      </c>
      <c r="I70" s="106">
        <f t="shared" si="1"/>
        <v>17.161459854014598</v>
      </c>
    </row>
    <row r="71" spans="2:9">
      <c r="B71" s="87" t="s">
        <v>239</v>
      </c>
      <c r="C71" s="87">
        <v>195.76642335766422</v>
      </c>
      <c r="D71" s="87">
        <v>222.18978102189851</v>
      </c>
      <c r="E71" s="87">
        <v>252.40875912408757</v>
      </c>
      <c r="F71" s="87">
        <v>197.92700729926932</v>
      </c>
      <c r="G71" s="87">
        <v>154.5693430656934</v>
      </c>
      <c r="H71" s="87">
        <f t="shared" si="0"/>
        <v>1022.861313868613</v>
      </c>
      <c r="I71" s="106">
        <f t="shared" si="1"/>
        <v>40.914452554744521</v>
      </c>
    </row>
    <row r="72" spans="2:9">
      <c r="B72" s="87" t="s">
        <v>239</v>
      </c>
      <c r="C72" s="87">
        <v>232.7007299270073</v>
      </c>
      <c r="D72" s="87">
        <v>262.48175182481822</v>
      </c>
      <c r="E72" s="87">
        <v>299.41605839416053</v>
      </c>
      <c r="F72" s="87">
        <v>230.83211678832041</v>
      </c>
      <c r="G72" s="87">
        <v>180.7591240875912</v>
      </c>
      <c r="H72" s="87">
        <f t="shared" si="0"/>
        <v>1206.1897810218979</v>
      </c>
      <c r="I72" s="106">
        <f t="shared" si="1"/>
        <v>48.24759124087592</v>
      </c>
    </row>
    <row r="73" spans="2:9">
      <c r="B73" s="87" t="s">
        <v>240</v>
      </c>
      <c r="C73" s="87">
        <v>55.255474452554743</v>
      </c>
      <c r="D73" s="87">
        <v>68.9051094890511</v>
      </c>
      <c r="E73" s="87">
        <v>73.576642335766422</v>
      </c>
      <c r="F73" s="87">
        <v>72.744525547445178</v>
      </c>
      <c r="G73" s="87">
        <v>54.934306569343057</v>
      </c>
      <c r="H73" s="87">
        <f t="shared" si="0"/>
        <v>325.41605839416047</v>
      </c>
      <c r="I73" s="106">
        <f t="shared" si="1"/>
        <v>13.01664233576642</v>
      </c>
    </row>
    <row r="74" spans="2:9">
      <c r="B74" s="87" t="s">
        <v>240</v>
      </c>
      <c r="C74" s="87">
        <v>136.35036496350364</v>
      </c>
      <c r="D74" s="87">
        <v>157.37226277372261</v>
      </c>
      <c r="E74" s="87">
        <v>176.7883211678832</v>
      </c>
      <c r="F74" s="87">
        <v>144.99270072992698</v>
      </c>
      <c r="G74" s="87">
        <v>112.43795620437957</v>
      </c>
      <c r="H74" s="87">
        <f t="shared" si="0"/>
        <v>727.94160583941607</v>
      </c>
      <c r="I74" s="106">
        <f t="shared" si="1"/>
        <v>29.117664233576644</v>
      </c>
    </row>
    <row r="75" spans="2:9">
      <c r="B75" s="87" t="s">
        <v>241</v>
      </c>
      <c r="C75" s="87">
        <v>211.82481751824815</v>
      </c>
      <c r="D75" s="87">
        <v>239.708029197081</v>
      </c>
      <c r="E75" s="87">
        <v>272.84671532846716</v>
      </c>
      <c r="F75" s="87">
        <v>212.23357664233501</v>
      </c>
      <c r="G75" s="87">
        <v>165.95620437956205</v>
      </c>
      <c r="H75" s="87">
        <f t="shared" si="0"/>
        <v>1102.5693430656934</v>
      </c>
      <c r="I75" s="106">
        <f t="shared" si="1"/>
        <v>44.102773722627738</v>
      </c>
    </row>
    <row r="76" spans="2:9">
      <c r="B76" s="87" t="s">
        <v>242</v>
      </c>
      <c r="C76" s="87">
        <v>41.605839416058394</v>
      </c>
      <c r="D76" s="87">
        <v>54.014598540145982</v>
      </c>
      <c r="E76" s="87">
        <v>56.20437956204379</v>
      </c>
      <c r="F76" s="87">
        <v>60.583941605839414</v>
      </c>
      <c r="G76" s="87">
        <v>45.255474452554743</v>
      </c>
      <c r="H76" s="87">
        <f t="shared" si="0"/>
        <v>257.66423357664229</v>
      </c>
      <c r="I76" s="106">
        <f t="shared" si="1"/>
        <v>10.306569343065691</v>
      </c>
    </row>
    <row r="77" spans="2:9">
      <c r="B77" s="87" t="s">
        <v>243</v>
      </c>
      <c r="C77" s="87">
        <v>209.41605839416056</v>
      </c>
      <c r="D77" s="87">
        <v>237.08029197080361</v>
      </c>
      <c r="E77" s="87">
        <v>269.78102189781021</v>
      </c>
      <c r="F77" s="87">
        <v>210.08759124087518</v>
      </c>
      <c r="G77" s="87">
        <v>164.24817518248176</v>
      </c>
      <c r="H77" s="87">
        <f t="shared" si="0"/>
        <v>1090.6131386861314</v>
      </c>
      <c r="I77" s="106">
        <f t="shared" si="1"/>
        <v>43.624525547445259</v>
      </c>
    </row>
    <row r="78" spans="2:9">
      <c r="B78" s="87" t="s">
        <v>244</v>
      </c>
      <c r="C78" s="87">
        <v>47.664233576642332</v>
      </c>
      <c r="D78" s="87">
        <v>49.956204379562038</v>
      </c>
      <c r="E78" s="87">
        <v>53.83941605839415</v>
      </c>
      <c r="F78" s="87">
        <v>56.277372262773717</v>
      </c>
      <c r="G78" s="87">
        <v>59.773722627737222</v>
      </c>
      <c r="H78" s="87">
        <f t="shared" ref="H78:H141" si="2">SUM(C78:G78)</f>
        <v>267.5109489051095</v>
      </c>
      <c r="I78" s="106">
        <f t="shared" ref="I78:I141" si="3">H78*$C$10</f>
        <v>10.700437956204381</v>
      </c>
    </row>
    <row r="79" spans="2:9">
      <c r="B79" s="87" t="s">
        <v>245</v>
      </c>
      <c r="C79" s="87">
        <v>166.05839416058393</v>
      </c>
      <c r="D79" s="87">
        <v>189.78102189781021</v>
      </c>
      <c r="E79" s="87">
        <v>214.5985401459854</v>
      </c>
      <c r="F79" s="87">
        <v>171.45985401459853</v>
      </c>
      <c r="G79" s="87">
        <v>133.50364963503648</v>
      </c>
      <c r="H79" s="87">
        <f t="shared" si="2"/>
        <v>875.40145985401455</v>
      </c>
      <c r="I79" s="106">
        <f t="shared" si="3"/>
        <v>35.016058394160581</v>
      </c>
    </row>
    <row r="80" spans="2:9">
      <c r="B80" s="87" t="s">
        <v>246</v>
      </c>
      <c r="C80" s="87">
        <v>91.386861313868678</v>
      </c>
      <c r="D80" s="87">
        <v>108.32116788321167</v>
      </c>
      <c r="E80" s="87">
        <v>119.56204379562044</v>
      </c>
      <c r="F80" s="87">
        <v>104.93430656934305</v>
      </c>
      <c r="G80" s="87">
        <v>80.554744525547505</v>
      </c>
      <c r="H80" s="87">
        <f t="shared" si="2"/>
        <v>504.75912408759132</v>
      </c>
      <c r="I80" s="106">
        <f t="shared" si="3"/>
        <v>20.190364963503654</v>
      </c>
    </row>
    <row r="81" spans="2:9">
      <c r="B81" s="87" t="s">
        <v>247</v>
      </c>
      <c r="C81" s="87">
        <v>234.30656934306569</v>
      </c>
      <c r="D81" s="87">
        <v>264.23357664233652</v>
      </c>
      <c r="E81" s="87">
        <v>301.45985401459853</v>
      </c>
      <c r="F81" s="87">
        <v>232.262773722627</v>
      </c>
      <c r="G81" s="87">
        <v>181.89781021897807</v>
      </c>
      <c r="H81" s="87">
        <f t="shared" si="2"/>
        <v>1214.1605839416056</v>
      </c>
      <c r="I81" s="106">
        <f t="shared" si="3"/>
        <v>48.566423357664227</v>
      </c>
    </row>
    <row r="82" spans="2:9">
      <c r="B82" s="87" t="s">
        <v>248</v>
      </c>
      <c r="C82" s="87">
        <v>50.437956204379553</v>
      </c>
      <c r="D82" s="87">
        <v>63.649635036496349</v>
      </c>
      <c r="E82" s="87">
        <v>67.445255474452551</v>
      </c>
      <c r="F82" s="87">
        <v>68.452554744525543</v>
      </c>
      <c r="G82" s="87">
        <v>51.518248175182478</v>
      </c>
      <c r="H82" s="87">
        <f t="shared" si="2"/>
        <v>301.50364963503648</v>
      </c>
      <c r="I82" s="106">
        <f t="shared" si="3"/>
        <v>12.06014598540146</v>
      </c>
    </row>
    <row r="83" spans="2:9">
      <c r="B83" s="87" t="s">
        <v>249</v>
      </c>
      <c r="C83" s="87">
        <v>261.60583941605836</v>
      </c>
      <c r="D83" s="87">
        <v>294.01459854014666</v>
      </c>
      <c r="E83" s="87">
        <v>336.20437956204381</v>
      </c>
      <c r="F83" s="87">
        <v>256.58394160583867</v>
      </c>
      <c r="G83" s="87">
        <v>201.25547445255475</v>
      </c>
      <c r="H83" s="87">
        <f t="shared" si="2"/>
        <v>1349.6642335766423</v>
      </c>
      <c r="I83" s="106">
        <f t="shared" si="3"/>
        <v>53.986569343065696</v>
      </c>
    </row>
    <row r="84" spans="2:9">
      <c r="B84" s="87" t="s">
        <v>250</v>
      </c>
      <c r="C84" s="87">
        <v>268.02919708029196</v>
      </c>
      <c r="D84" s="87">
        <v>301.02189781021968</v>
      </c>
      <c r="E84" s="87">
        <v>344.3795620437956</v>
      </c>
      <c r="F84" s="87">
        <v>262.30656934306495</v>
      </c>
      <c r="G84" s="87">
        <v>205.8102189781022</v>
      </c>
      <c r="H84" s="87">
        <f t="shared" si="2"/>
        <v>1381.5474452554745</v>
      </c>
      <c r="I84" s="106">
        <f t="shared" si="3"/>
        <v>55.261897810218983</v>
      </c>
    </row>
    <row r="85" spans="2:9">
      <c r="B85" s="87" t="s">
        <v>251</v>
      </c>
      <c r="C85" s="87">
        <v>188.54014598540147</v>
      </c>
      <c r="D85" s="87">
        <v>214.3065693430664</v>
      </c>
      <c r="E85" s="87">
        <v>243.21167883211677</v>
      </c>
      <c r="F85" s="87">
        <v>191.48905109488976</v>
      </c>
      <c r="G85" s="87">
        <v>149.44525547445255</v>
      </c>
      <c r="H85" s="87">
        <f t="shared" si="2"/>
        <v>986.99270072992692</v>
      </c>
      <c r="I85" s="106">
        <f t="shared" si="3"/>
        <v>39.479708029197077</v>
      </c>
    </row>
    <row r="86" spans="2:9">
      <c r="B86" s="87" t="s">
        <v>252</v>
      </c>
      <c r="C86" s="87">
        <v>216.64233576642334</v>
      </c>
      <c r="D86" s="87">
        <v>244.96350364963573</v>
      </c>
      <c r="E86" s="87">
        <v>278.978102189781</v>
      </c>
      <c r="F86" s="87">
        <v>216.52554744525474</v>
      </c>
      <c r="G86" s="87">
        <v>169.37226277372261</v>
      </c>
      <c r="H86" s="87">
        <f t="shared" si="2"/>
        <v>1126.4817518248176</v>
      </c>
      <c r="I86" s="106">
        <f t="shared" si="3"/>
        <v>45.059270072992703</v>
      </c>
    </row>
    <row r="87" spans="2:9">
      <c r="B87" s="87" t="s">
        <v>253</v>
      </c>
      <c r="C87" s="87">
        <v>61.678832116788314</v>
      </c>
      <c r="D87" s="87">
        <v>75.912408759124148</v>
      </c>
      <c r="E87" s="87">
        <v>81.751824817518241</v>
      </c>
      <c r="F87" s="87">
        <v>78.467153284671454</v>
      </c>
      <c r="G87" s="87">
        <v>59.489051094890506</v>
      </c>
      <c r="H87" s="87">
        <f t="shared" si="2"/>
        <v>357.29927007299267</v>
      </c>
      <c r="I87" s="106">
        <f t="shared" si="3"/>
        <v>14.291970802919707</v>
      </c>
    </row>
    <row r="88" spans="2:9">
      <c r="B88" s="87" t="s">
        <v>254</v>
      </c>
      <c r="C88" s="87">
        <v>50.948905109489047</v>
      </c>
      <c r="D88" s="87">
        <v>54.773722627737214</v>
      </c>
      <c r="E88" s="87">
        <v>62.160583941605829</v>
      </c>
      <c r="F88" s="87">
        <v>68.321167883211672</v>
      </c>
      <c r="G88" s="87">
        <v>69.518248175182478</v>
      </c>
      <c r="H88" s="87">
        <f t="shared" si="2"/>
        <v>305.72262773722622</v>
      </c>
      <c r="I88" s="106">
        <f t="shared" si="3"/>
        <v>12.228905109489048</v>
      </c>
    </row>
    <row r="89" spans="2:9">
      <c r="B89" s="87" t="s">
        <v>255</v>
      </c>
      <c r="C89" s="87">
        <v>126.71532846715327</v>
      </c>
      <c r="D89" s="87">
        <v>146.86131386861311</v>
      </c>
      <c r="E89" s="87">
        <v>164.52554744525546</v>
      </c>
      <c r="F89" s="87">
        <v>136.40875912408757</v>
      </c>
      <c r="G89" s="87">
        <v>105.60583941605839</v>
      </c>
      <c r="H89" s="87">
        <f t="shared" si="2"/>
        <v>680.11678832116786</v>
      </c>
      <c r="I89" s="106">
        <f t="shared" si="3"/>
        <v>27.204671532846714</v>
      </c>
    </row>
    <row r="90" spans="2:9">
      <c r="B90" s="87" t="s">
        <v>256</v>
      </c>
      <c r="C90" s="87">
        <v>57.664233576642332</v>
      </c>
      <c r="D90" s="87">
        <v>71.532846715328532</v>
      </c>
      <c r="E90" s="87">
        <v>76.642335766423358</v>
      </c>
      <c r="F90" s="87">
        <v>74.890510948905032</v>
      </c>
      <c r="G90" s="87">
        <v>56.642335766423351</v>
      </c>
      <c r="H90" s="87">
        <f t="shared" si="2"/>
        <v>337.37226277372258</v>
      </c>
      <c r="I90" s="106">
        <f t="shared" si="3"/>
        <v>13.494890510948904</v>
      </c>
    </row>
    <row r="91" spans="2:9">
      <c r="B91" s="87" t="s">
        <v>257</v>
      </c>
      <c r="C91" s="87">
        <v>233.50364963503645</v>
      </c>
      <c r="D91" s="87">
        <v>263.35766423357734</v>
      </c>
      <c r="E91" s="87">
        <v>300.43795620437953</v>
      </c>
      <c r="F91" s="87">
        <v>231.54744525547372</v>
      </c>
      <c r="G91" s="87">
        <v>181.32846715328463</v>
      </c>
      <c r="H91" s="87">
        <f t="shared" si="2"/>
        <v>1210.1751824817518</v>
      </c>
      <c r="I91" s="106">
        <f t="shared" si="3"/>
        <v>48.40700729927007</v>
      </c>
    </row>
    <row r="92" spans="2:9">
      <c r="B92" s="87" t="s">
        <v>258</v>
      </c>
      <c r="C92" s="87">
        <v>48.540145985401459</v>
      </c>
      <c r="D92" s="87">
        <v>51.240875912408754</v>
      </c>
      <c r="E92" s="87">
        <v>56.058394160583937</v>
      </c>
      <c r="F92" s="87">
        <v>59.489051094890506</v>
      </c>
      <c r="G92" s="87">
        <v>62.372262773722625</v>
      </c>
      <c r="H92" s="87">
        <f t="shared" si="2"/>
        <v>277.70072992700727</v>
      </c>
      <c r="I92" s="106">
        <f t="shared" si="3"/>
        <v>11.108029197080292</v>
      </c>
    </row>
    <row r="93" spans="2:9">
      <c r="B93" s="87" t="s">
        <v>258</v>
      </c>
      <c r="C93" s="87">
        <v>51.386861313868614</v>
      </c>
      <c r="D93" s="87">
        <v>55.416058394160579</v>
      </c>
      <c r="E93" s="87">
        <v>63.270072992700733</v>
      </c>
      <c r="F93" s="87">
        <v>69.927007299270059</v>
      </c>
      <c r="G93" s="87">
        <v>70.81751824817519</v>
      </c>
      <c r="H93" s="87">
        <f t="shared" si="2"/>
        <v>310.81751824817513</v>
      </c>
      <c r="I93" s="106">
        <f t="shared" si="3"/>
        <v>12.432700729927006</v>
      </c>
    </row>
    <row r="94" spans="2:9">
      <c r="B94" s="87" t="s">
        <v>259</v>
      </c>
      <c r="C94" s="87">
        <v>47.445255474452551</v>
      </c>
      <c r="D94" s="87">
        <v>49.635036496350359</v>
      </c>
      <c r="E94" s="87">
        <v>53.284671532846708</v>
      </c>
      <c r="F94" s="87">
        <v>55.474452554744524</v>
      </c>
      <c r="G94" s="87">
        <v>59.124087591240873</v>
      </c>
      <c r="H94" s="87">
        <f t="shared" si="2"/>
        <v>264.96350364963502</v>
      </c>
      <c r="I94" s="106">
        <f t="shared" si="3"/>
        <v>10.598540145985401</v>
      </c>
    </row>
    <row r="95" spans="2:9">
      <c r="B95" s="87" t="s">
        <v>260</v>
      </c>
      <c r="C95" s="87">
        <v>48.759124087591232</v>
      </c>
      <c r="D95" s="87">
        <v>51.562043795620433</v>
      </c>
      <c r="E95" s="87">
        <v>56.613138686131386</v>
      </c>
      <c r="F95" s="87">
        <v>60.2919708029197</v>
      </c>
      <c r="G95" s="87">
        <v>63.021897810218974</v>
      </c>
      <c r="H95" s="87">
        <f t="shared" si="2"/>
        <v>280.24817518248176</v>
      </c>
      <c r="I95" s="106">
        <f t="shared" si="3"/>
        <v>11.209927007299271</v>
      </c>
    </row>
    <row r="96" spans="2:9">
      <c r="B96" s="87" t="s">
        <v>261</v>
      </c>
      <c r="C96" s="87">
        <v>109.85401459854013</v>
      </c>
      <c r="D96" s="87">
        <v>128.46715328467153</v>
      </c>
      <c r="E96" s="87">
        <v>143.06569343065692</v>
      </c>
      <c r="F96" s="87">
        <v>121.38686131386861</v>
      </c>
      <c r="G96" s="87">
        <v>93.64963503649642</v>
      </c>
      <c r="H96" s="87">
        <f t="shared" si="2"/>
        <v>596.42335766423366</v>
      </c>
      <c r="I96" s="106">
        <f t="shared" si="3"/>
        <v>23.856934306569347</v>
      </c>
    </row>
    <row r="97" spans="2:9">
      <c r="B97" s="87" t="s">
        <v>262</v>
      </c>
      <c r="C97" s="87">
        <v>267.22627737226276</v>
      </c>
      <c r="D97" s="87">
        <v>300.14598540146056</v>
      </c>
      <c r="E97" s="87">
        <v>343.3576642335766</v>
      </c>
      <c r="F97" s="87">
        <v>261.59124087591164</v>
      </c>
      <c r="G97" s="87">
        <v>205.24087591240874</v>
      </c>
      <c r="H97" s="87">
        <f t="shared" si="2"/>
        <v>1377.5620437956202</v>
      </c>
      <c r="I97" s="106">
        <f t="shared" si="3"/>
        <v>55.102481751824811</v>
      </c>
    </row>
    <row r="98" spans="2:9">
      <c r="B98" s="87" t="s">
        <v>263</v>
      </c>
      <c r="C98" s="87">
        <v>230.29197080291968</v>
      </c>
      <c r="D98" s="87">
        <v>259.85401459854086</v>
      </c>
      <c r="E98" s="87">
        <v>296.35036496350364</v>
      </c>
      <c r="F98" s="87">
        <v>228.68613138686055</v>
      </c>
      <c r="G98" s="87">
        <v>179.05109489051094</v>
      </c>
      <c r="H98" s="87">
        <f t="shared" si="2"/>
        <v>1194.2335766423357</v>
      </c>
      <c r="I98" s="106">
        <f t="shared" si="3"/>
        <v>47.769343065693427</v>
      </c>
    </row>
    <row r="99" spans="2:9">
      <c r="B99" s="87" t="s">
        <v>264</v>
      </c>
      <c r="C99" s="87">
        <v>58.467153284671525</v>
      </c>
      <c r="D99" s="87">
        <v>72.408759124087666</v>
      </c>
      <c r="E99" s="87">
        <v>77.664233576642332</v>
      </c>
      <c r="F99" s="87">
        <v>75.605839416058316</v>
      </c>
      <c r="G99" s="87">
        <v>57.211678832116782</v>
      </c>
      <c r="H99" s="87">
        <f t="shared" si="2"/>
        <v>341.3576642335766</v>
      </c>
      <c r="I99" s="106">
        <f t="shared" si="3"/>
        <v>13.654306569343063</v>
      </c>
    </row>
    <row r="100" spans="2:9">
      <c r="B100" s="87" t="s">
        <v>265</v>
      </c>
      <c r="C100" s="87">
        <v>237.51824817518244</v>
      </c>
      <c r="D100" s="87">
        <v>267.73722627737294</v>
      </c>
      <c r="E100" s="87">
        <v>305.54744525547443</v>
      </c>
      <c r="F100" s="87">
        <v>235.12408759124011</v>
      </c>
      <c r="G100" s="87">
        <v>184.17518248175182</v>
      </c>
      <c r="H100" s="87">
        <f t="shared" si="2"/>
        <v>1230.1021897810217</v>
      </c>
      <c r="I100" s="106">
        <f t="shared" si="3"/>
        <v>49.204087591240871</v>
      </c>
    </row>
    <row r="101" spans="2:9">
      <c r="B101" s="87" t="s">
        <v>266</v>
      </c>
      <c r="C101" s="87">
        <v>204.5985401459854</v>
      </c>
      <c r="D101" s="87">
        <v>231.82481751824889</v>
      </c>
      <c r="E101" s="87">
        <v>263.64963503649631</v>
      </c>
      <c r="F101" s="87">
        <v>205.79562043795548</v>
      </c>
      <c r="G101" s="87">
        <v>160.83211678832114</v>
      </c>
      <c r="H101" s="87">
        <f t="shared" si="2"/>
        <v>1066.7007299270072</v>
      </c>
      <c r="I101" s="106">
        <f t="shared" si="3"/>
        <v>42.668029197080287</v>
      </c>
    </row>
    <row r="102" spans="2:9">
      <c r="B102" s="87" t="s">
        <v>267</v>
      </c>
      <c r="C102" s="87">
        <v>165.25547445255472</v>
      </c>
      <c r="D102" s="87">
        <v>188.90510948905109</v>
      </c>
      <c r="E102" s="87">
        <v>213.57664233576642</v>
      </c>
      <c r="F102" s="87">
        <v>170.74452554744522</v>
      </c>
      <c r="G102" s="87">
        <v>132.93430656934305</v>
      </c>
      <c r="H102" s="87">
        <f t="shared" si="2"/>
        <v>871.41605839416047</v>
      </c>
      <c r="I102" s="106">
        <f t="shared" si="3"/>
        <v>34.856642335766416</v>
      </c>
    </row>
    <row r="103" spans="2:9">
      <c r="B103" s="87" t="s">
        <v>268</v>
      </c>
      <c r="C103" s="87">
        <v>268.83211678832117</v>
      </c>
      <c r="D103" s="87">
        <v>301.8978102189788</v>
      </c>
      <c r="E103" s="87">
        <v>345.40145985401455</v>
      </c>
      <c r="F103" s="87">
        <v>263.02189781021821</v>
      </c>
      <c r="G103" s="87">
        <v>206.3795620437956</v>
      </c>
      <c r="H103" s="87">
        <f t="shared" si="2"/>
        <v>1385.5328467153283</v>
      </c>
      <c r="I103" s="106">
        <f t="shared" si="3"/>
        <v>55.421313868613133</v>
      </c>
    </row>
    <row r="104" spans="2:9">
      <c r="B104" s="87" t="s">
        <v>269</v>
      </c>
      <c r="C104" s="87">
        <v>175.69343065693428</v>
      </c>
      <c r="D104" s="87">
        <v>200.29197080291968</v>
      </c>
      <c r="E104" s="87">
        <v>226.86131386861314</v>
      </c>
      <c r="F104" s="87">
        <v>180.04379562043721</v>
      </c>
      <c r="G104" s="87">
        <v>140.33576642335765</v>
      </c>
      <c r="H104" s="87">
        <f t="shared" si="2"/>
        <v>923.22627737226196</v>
      </c>
      <c r="I104" s="106">
        <f t="shared" si="3"/>
        <v>36.929051094890482</v>
      </c>
    </row>
    <row r="105" spans="2:9">
      <c r="B105" s="87" t="s">
        <v>270</v>
      </c>
      <c r="C105" s="87">
        <v>166.86131386861311</v>
      </c>
      <c r="D105" s="87">
        <v>190.65693430656933</v>
      </c>
      <c r="E105" s="87">
        <v>215.62043795620434</v>
      </c>
      <c r="F105" s="87">
        <v>172.17518248175182</v>
      </c>
      <c r="G105" s="87">
        <v>134.07299270072991</v>
      </c>
      <c r="H105" s="87">
        <f t="shared" si="2"/>
        <v>879.38686131386839</v>
      </c>
      <c r="I105" s="106">
        <f t="shared" si="3"/>
        <v>35.175474452554738</v>
      </c>
    </row>
    <row r="106" spans="2:9">
      <c r="B106" s="87" t="s">
        <v>271</v>
      </c>
      <c r="C106" s="87">
        <v>218.24817518248173</v>
      </c>
      <c r="D106" s="87">
        <v>246.71532846715402</v>
      </c>
      <c r="E106" s="87">
        <v>281.02189781021895</v>
      </c>
      <c r="F106" s="87">
        <v>217.95620437956129</v>
      </c>
      <c r="G106" s="87">
        <v>170.51094890510947</v>
      </c>
      <c r="H106" s="87">
        <f t="shared" si="2"/>
        <v>1134.4525547445255</v>
      </c>
      <c r="I106" s="106">
        <f t="shared" si="3"/>
        <v>45.378102189781025</v>
      </c>
    </row>
    <row r="107" spans="2:9">
      <c r="B107" s="87" t="s">
        <v>272</v>
      </c>
      <c r="C107" s="87">
        <v>257.59124087591238</v>
      </c>
      <c r="D107" s="87">
        <v>289.63503649635106</v>
      </c>
      <c r="E107" s="87">
        <v>331.09489051094891</v>
      </c>
      <c r="F107" s="87">
        <v>253.00729927007222</v>
      </c>
      <c r="G107" s="87">
        <v>198.40875912408757</v>
      </c>
      <c r="H107" s="87">
        <f t="shared" si="2"/>
        <v>1329.7372262773722</v>
      </c>
      <c r="I107" s="106">
        <f t="shared" si="3"/>
        <v>53.189489051094888</v>
      </c>
    </row>
    <row r="108" spans="2:9">
      <c r="B108" s="87" t="s">
        <v>273</v>
      </c>
      <c r="C108" s="87">
        <v>247.15328467153284</v>
      </c>
      <c r="D108" s="87">
        <v>278.24817518248244</v>
      </c>
      <c r="E108" s="87">
        <v>317.81021897810217</v>
      </c>
      <c r="F108" s="87">
        <v>243.70802919707953</v>
      </c>
      <c r="G108" s="87">
        <v>191.00729927007299</v>
      </c>
      <c r="H108" s="87">
        <f t="shared" si="2"/>
        <v>1277.9270072992699</v>
      </c>
      <c r="I108" s="106">
        <f t="shared" si="3"/>
        <v>51.117080291970801</v>
      </c>
    </row>
    <row r="109" spans="2:9">
      <c r="B109" s="87" t="s">
        <v>274</v>
      </c>
      <c r="C109" s="87">
        <v>239.92700729927006</v>
      </c>
      <c r="D109" s="87">
        <v>270.36496350365036</v>
      </c>
      <c r="E109" s="87">
        <v>308.61313868613138</v>
      </c>
      <c r="F109" s="87">
        <v>237.27007299269997</v>
      </c>
      <c r="G109" s="87">
        <v>185.88321167883211</v>
      </c>
      <c r="H109" s="87">
        <f t="shared" si="2"/>
        <v>1242.0583941605839</v>
      </c>
      <c r="I109" s="106">
        <f t="shared" si="3"/>
        <v>49.682335766423357</v>
      </c>
    </row>
    <row r="110" spans="2:9">
      <c r="B110" s="87" t="s">
        <v>275</v>
      </c>
      <c r="C110" s="87">
        <v>129.12408759124088</v>
      </c>
      <c r="D110" s="87">
        <v>149.4890510948905</v>
      </c>
      <c r="E110" s="87">
        <v>167.5912408759124</v>
      </c>
      <c r="F110" s="87">
        <v>138.55474452554742</v>
      </c>
      <c r="G110" s="87">
        <v>107.31386861313867</v>
      </c>
      <c r="H110" s="87">
        <f t="shared" si="2"/>
        <v>692.07299270072986</v>
      </c>
      <c r="I110" s="106">
        <f t="shared" si="3"/>
        <v>27.682919708029196</v>
      </c>
    </row>
    <row r="111" spans="2:9">
      <c r="B111" s="87" t="s">
        <v>276</v>
      </c>
      <c r="C111" s="87">
        <v>271.24087591240874</v>
      </c>
      <c r="D111" s="87">
        <v>304.52554744525617</v>
      </c>
      <c r="E111" s="87">
        <v>348.4671532846715</v>
      </c>
      <c r="F111" s="87">
        <v>265.16788321167809</v>
      </c>
      <c r="G111" s="87">
        <v>208.08759124087592</v>
      </c>
      <c r="H111" s="87">
        <f t="shared" si="2"/>
        <v>1397.4890510948906</v>
      </c>
      <c r="I111" s="106">
        <f t="shared" si="3"/>
        <v>55.899562043795626</v>
      </c>
    </row>
    <row r="112" spans="2:9">
      <c r="B112" s="87" t="s">
        <v>277</v>
      </c>
      <c r="C112" s="87">
        <v>131.53284671532845</v>
      </c>
      <c r="D112" s="87">
        <v>152.11678832116789</v>
      </c>
      <c r="E112" s="87">
        <v>170.65693430656933</v>
      </c>
      <c r="F112" s="87">
        <v>140.70072992700727</v>
      </c>
      <c r="G112" s="87">
        <v>109.02189781021897</v>
      </c>
      <c r="H112" s="87">
        <f t="shared" si="2"/>
        <v>704.02919708029196</v>
      </c>
      <c r="I112" s="106">
        <f t="shared" si="3"/>
        <v>28.161167883211679</v>
      </c>
    </row>
    <row r="113" spans="2:9">
      <c r="B113" s="87" t="s">
        <v>278</v>
      </c>
      <c r="C113" s="87">
        <v>174.08759124087589</v>
      </c>
      <c r="D113" s="87">
        <v>198.54014598540144</v>
      </c>
      <c r="E113" s="87">
        <v>224.81751824817516</v>
      </c>
      <c r="F113" s="87">
        <v>178.61313868613064</v>
      </c>
      <c r="G113" s="87">
        <v>139.19708029197079</v>
      </c>
      <c r="H113" s="87">
        <f t="shared" si="2"/>
        <v>915.25547445255381</v>
      </c>
      <c r="I113" s="106">
        <f t="shared" si="3"/>
        <v>36.610218978102154</v>
      </c>
    </row>
    <row r="114" spans="2:9">
      <c r="B114" s="87" t="s">
        <v>279</v>
      </c>
      <c r="C114" s="87">
        <v>154.81751824817516</v>
      </c>
      <c r="D114" s="87">
        <v>177.51824817518246</v>
      </c>
      <c r="E114" s="87">
        <v>200.29197080291968</v>
      </c>
      <c r="F114" s="87">
        <v>161.44525547445255</v>
      </c>
      <c r="G114" s="87">
        <v>125.53284671532845</v>
      </c>
      <c r="H114" s="87">
        <f t="shared" si="2"/>
        <v>819.6058394160583</v>
      </c>
      <c r="I114" s="106">
        <f t="shared" si="3"/>
        <v>32.784233576642336</v>
      </c>
    </row>
    <row r="115" spans="2:9">
      <c r="B115" s="87" t="s">
        <v>280</v>
      </c>
      <c r="C115" s="87">
        <v>102.62773722627736</v>
      </c>
      <c r="D115" s="87">
        <v>120.5839416058394</v>
      </c>
      <c r="E115" s="87">
        <v>133.86861313868613</v>
      </c>
      <c r="F115" s="87">
        <v>114.94890510948906</v>
      </c>
      <c r="G115" s="87">
        <v>88.52554744525554</v>
      </c>
      <c r="H115" s="87">
        <f t="shared" si="2"/>
        <v>560.55474452554745</v>
      </c>
      <c r="I115" s="106">
        <f t="shared" si="3"/>
        <v>22.422189781021899</v>
      </c>
    </row>
    <row r="116" spans="2:9">
      <c r="B116" s="87" t="s">
        <v>281</v>
      </c>
      <c r="C116" s="87">
        <v>56.058394160583937</v>
      </c>
      <c r="D116" s="87">
        <v>69.781021897810291</v>
      </c>
      <c r="E116" s="87">
        <v>74.598540145985396</v>
      </c>
      <c r="F116" s="87">
        <v>73.459854014598463</v>
      </c>
      <c r="G116" s="87">
        <v>55.503649635036489</v>
      </c>
      <c r="H116" s="87">
        <f t="shared" si="2"/>
        <v>329.40145985401455</v>
      </c>
      <c r="I116" s="106">
        <f t="shared" si="3"/>
        <v>13.176058394160583</v>
      </c>
    </row>
    <row r="117" spans="2:9">
      <c r="B117" s="87" t="s">
        <v>282</v>
      </c>
      <c r="C117" s="87">
        <v>120.29197080291971</v>
      </c>
      <c r="D117" s="87">
        <v>139.85401459854012</v>
      </c>
      <c r="E117" s="87">
        <v>156.35036496350364</v>
      </c>
      <c r="F117" s="87">
        <v>130.68613138686129</v>
      </c>
      <c r="G117" s="87">
        <v>101.05109489051102</v>
      </c>
      <c r="H117" s="87">
        <f t="shared" si="2"/>
        <v>648.23357664233572</v>
      </c>
      <c r="I117" s="106">
        <f t="shared" si="3"/>
        <v>25.929343065693431</v>
      </c>
    </row>
    <row r="118" spans="2:9">
      <c r="B118" s="87" t="s">
        <v>283</v>
      </c>
      <c r="C118" s="87">
        <v>50.510948905109487</v>
      </c>
      <c r="D118" s="87">
        <v>54.131386861313864</v>
      </c>
      <c r="E118" s="87">
        <v>61.051094890510946</v>
      </c>
      <c r="F118" s="87">
        <v>66.715328467153284</v>
      </c>
      <c r="G118" s="87">
        <v>68.21897810218978</v>
      </c>
      <c r="H118" s="87">
        <f t="shared" si="2"/>
        <v>300.62773722627736</v>
      </c>
      <c r="I118" s="106">
        <f t="shared" si="3"/>
        <v>12.025109489051095</v>
      </c>
    </row>
    <row r="119" spans="2:9">
      <c r="B119" s="87" t="s">
        <v>284</v>
      </c>
      <c r="C119" s="87">
        <v>70.510948905109558</v>
      </c>
      <c r="D119" s="87">
        <v>85.547445255474514</v>
      </c>
      <c r="E119" s="87">
        <v>92.992700729926938</v>
      </c>
      <c r="F119" s="87">
        <v>86.335766423357583</v>
      </c>
      <c r="G119" s="87">
        <v>65.751824817518241</v>
      </c>
      <c r="H119" s="87">
        <f t="shared" si="2"/>
        <v>401.13868613138686</v>
      </c>
      <c r="I119" s="106">
        <f t="shared" si="3"/>
        <v>16.045547445255476</v>
      </c>
    </row>
    <row r="120" spans="2:9">
      <c r="B120" s="87" t="s">
        <v>285</v>
      </c>
      <c r="C120" s="87">
        <v>200.58394160583941</v>
      </c>
      <c r="D120" s="87">
        <v>227.44525547445326</v>
      </c>
      <c r="E120" s="87">
        <v>258.54014598540141</v>
      </c>
      <c r="F120" s="87">
        <v>202.21897810218903</v>
      </c>
      <c r="G120" s="87">
        <v>157.98540145985399</v>
      </c>
      <c r="H120" s="87">
        <f t="shared" si="2"/>
        <v>1046.773722627737</v>
      </c>
      <c r="I120" s="106">
        <f t="shared" si="3"/>
        <v>41.870948905109479</v>
      </c>
    </row>
    <row r="121" spans="2:9">
      <c r="B121" s="87" t="s">
        <v>286</v>
      </c>
      <c r="C121" s="87">
        <v>190.14598540145985</v>
      </c>
      <c r="D121" s="87">
        <v>216.05839416058467</v>
      </c>
      <c r="E121" s="87">
        <v>245.25547445255472</v>
      </c>
      <c r="F121" s="87">
        <v>192.91970802919633</v>
      </c>
      <c r="G121" s="87">
        <v>150.58394160583941</v>
      </c>
      <c r="H121" s="87">
        <f t="shared" si="2"/>
        <v>994.96350364963507</v>
      </c>
      <c r="I121" s="106">
        <f t="shared" si="3"/>
        <v>39.798540145985406</v>
      </c>
    </row>
    <row r="122" spans="2:9">
      <c r="B122" s="87" t="s">
        <v>287</v>
      </c>
      <c r="C122" s="87">
        <v>206.20437956204378</v>
      </c>
      <c r="D122" s="87">
        <v>233.57664233576716</v>
      </c>
      <c r="E122" s="87">
        <v>265.69343065693431</v>
      </c>
      <c r="F122" s="87">
        <v>207.22627737226205</v>
      </c>
      <c r="G122" s="87">
        <v>161.97080291970801</v>
      </c>
      <c r="H122" s="87">
        <f t="shared" si="2"/>
        <v>1074.6715328467153</v>
      </c>
      <c r="I122" s="106">
        <f t="shared" si="3"/>
        <v>42.986861313868616</v>
      </c>
    </row>
    <row r="123" spans="2:9">
      <c r="B123" s="87" t="s">
        <v>288</v>
      </c>
      <c r="C123" s="87">
        <v>52.919708029197075</v>
      </c>
      <c r="D123" s="87">
        <v>57.664233576642332</v>
      </c>
      <c r="E123" s="87">
        <v>67.153284671532845</v>
      </c>
      <c r="F123" s="87">
        <v>75.547445255474443</v>
      </c>
      <c r="G123" s="87">
        <v>75.364963503649633</v>
      </c>
      <c r="H123" s="87">
        <f t="shared" si="2"/>
        <v>328.64963503649631</v>
      </c>
      <c r="I123" s="106">
        <f t="shared" si="3"/>
        <v>13.145985401459853</v>
      </c>
    </row>
    <row r="124" spans="2:9">
      <c r="B124" s="87" t="s">
        <v>289</v>
      </c>
      <c r="C124" s="87">
        <v>152.4087591240876</v>
      </c>
      <c r="D124" s="87">
        <v>174.8905109489051</v>
      </c>
      <c r="E124" s="87">
        <v>197.22627737226276</v>
      </c>
      <c r="F124" s="87">
        <v>159.2992700729927</v>
      </c>
      <c r="G124" s="87">
        <v>123.82481751824815</v>
      </c>
      <c r="H124" s="87">
        <f t="shared" si="2"/>
        <v>807.64963503649642</v>
      </c>
      <c r="I124" s="106">
        <f t="shared" si="3"/>
        <v>32.305985401459857</v>
      </c>
    </row>
    <row r="125" spans="2:9">
      <c r="B125" s="87" t="s">
        <v>290</v>
      </c>
      <c r="C125" s="87">
        <v>112.26277372262774</v>
      </c>
      <c r="D125" s="87">
        <v>131.09489051094889</v>
      </c>
      <c r="E125" s="87">
        <v>146.13138686131384</v>
      </c>
      <c r="F125" s="87">
        <v>123.53284671532846</v>
      </c>
      <c r="G125" s="87">
        <v>95.357664233576713</v>
      </c>
      <c r="H125" s="87">
        <f t="shared" si="2"/>
        <v>608.37956204379566</v>
      </c>
      <c r="I125" s="106">
        <f t="shared" si="3"/>
        <v>24.335182481751826</v>
      </c>
    </row>
    <row r="126" spans="2:9">
      <c r="B126" s="87" t="s">
        <v>291</v>
      </c>
      <c r="C126" s="87">
        <v>52.043795620437947</v>
      </c>
      <c r="D126" s="87">
        <v>56.379562043795623</v>
      </c>
      <c r="E126" s="87">
        <v>64.934306569343065</v>
      </c>
      <c r="F126" s="87">
        <v>72.335766423357654</v>
      </c>
      <c r="G126" s="87">
        <v>72.766423357664223</v>
      </c>
      <c r="H126" s="87">
        <f t="shared" si="2"/>
        <v>318.45985401459853</v>
      </c>
      <c r="I126" s="106">
        <f t="shared" si="3"/>
        <v>12.738394160583942</v>
      </c>
    </row>
    <row r="127" spans="2:9">
      <c r="B127" s="87" t="s">
        <v>292</v>
      </c>
      <c r="C127" s="87">
        <v>121.0948905109489</v>
      </c>
      <c r="D127" s="87">
        <v>140.72992700729927</v>
      </c>
      <c r="E127" s="87">
        <v>157.37226277372261</v>
      </c>
      <c r="F127" s="87">
        <v>131.4014598540146</v>
      </c>
      <c r="G127" s="87">
        <v>101.62043795620443</v>
      </c>
      <c r="H127" s="87">
        <f t="shared" si="2"/>
        <v>652.21897810218991</v>
      </c>
      <c r="I127" s="106">
        <f t="shared" si="3"/>
        <v>26.088759124087598</v>
      </c>
    </row>
    <row r="128" spans="2:9">
      <c r="B128" s="87" t="s">
        <v>293</v>
      </c>
      <c r="C128" s="87">
        <v>113.06569343065694</v>
      </c>
      <c r="D128" s="87">
        <v>131.97080291970804</v>
      </c>
      <c r="E128" s="87">
        <v>147.15328467153284</v>
      </c>
      <c r="F128" s="87">
        <v>124.24817518248175</v>
      </c>
      <c r="G128" s="87">
        <v>95.927007299270144</v>
      </c>
      <c r="H128" s="87">
        <f t="shared" si="2"/>
        <v>612.36496350364973</v>
      </c>
      <c r="I128" s="106">
        <f t="shared" si="3"/>
        <v>24.49459854014599</v>
      </c>
    </row>
    <row r="129" spans="2:9">
      <c r="B129" s="87" t="s">
        <v>293</v>
      </c>
      <c r="C129" s="87">
        <v>141.16788321167883</v>
      </c>
      <c r="D129" s="87">
        <v>162.62773722627736</v>
      </c>
      <c r="E129" s="87">
        <v>182.91970802919707</v>
      </c>
      <c r="F129" s="87">
        <v>149.28467153284672</v>
      </c>
      <c r="G129" s="87">
        <v>115.85401459854013</v>
      </c>
      <c r="H129" s="87">
        <f t="shared" si="2"/>
        <v>751.85401459854018</v>
      </c>
      <c r="I129" s="106">
        <f t="shared" si="3"/>
        <v>30.074160583941609</v>
      </c>
    </row>
    <row r="130" spans="2:9">
      <c r="B130" s="87" t="s">
        <v>294</v>
      </c>
      <c r="C130" s="87">
        <v>52.262773722627728</v>
      </c>
      <c r="D130" s="87">
        <v>56.700729927007302</v>
      </c>
      <c r="E130" s="87">
        <v>65.489051094890499</v>
      </c>
      <c r="F130" s="87">
        <v>73.138686131386862</v>
      </c>
      <c r="G130" s="87">
        <v>73.416058394160572</v>
      </c>
      <c r="H130" s="87">
        <f t="shared" si="2"/>
        <v>321.00729927007296</v>
      </c>
      <c r="I130" s="106">
        <f t="shared" si="3"/>
        <v>12.84029197080292</v>
      </c>
    </row>
    <row r="131" spans="2:9">
      <c r="B131" s="87" t="s">
        <v>295</v>
      </c>
      <c r="C131" s="87">
        <v>146.7883211678832</v>
      </c>
      <c r="D131" s="87">
        <v>168.75912408759123</v>
      </c>
      <c r="E131" s="87">
        <v>190.07299270072988</v>
      </c>
      <c r="F131" s="87">
        <v>154.29197080291971</v>
      </c>
      <c r="G131" s="87">
        <v>119.83941605839415</v>
      </c>
      <c r="H131" s="87">
        <f t="shared" si="2"/>
        <v>779.75182481751813</v>
      </c>
      <c r="I131" s="106">
        <f t="shared" si="3"/>
        <v>31.190072992700724</v>
      </c>
    </row>
    <row r="132" spans="2:9">
      <c r="B132" s="87" t="s">
        <v>296</v>
      </c>
      <c r="C132" s="87">
        <v>141.97080291970801</v>
      </c>
      <c r="D132" s="87">
        <v>163.50364963503648</v>
      </c>
      <c r="E132" s="87">
        <v>183.94160583941604</v>
      </c>
      <c r="F132" s="87">
        <v>150</v>
      </c>
      <c r="G132" s="87">
        <v>116.42335766423356</v>
      </c>
      <c r="H132" s="87">
        <f t="shared" si="2"/>
        <v>755.83941605839414</v>
      </c>
      <c r="I132" s="106">
        <f t="shared" si="3"/>
        <v>30.233576642335766</v>
      </c>
    </row>
    <row r="133" spans="2:9">
      <c r="B133" s="87" t="s">
        <v>297</v>
      </c>
      <c r="C133" s="87">
        <v>256.78832116788323</v>
      </c>
      <c r="D133" s="87">
        <v>288.75912408759194</v>
      </c>
      <c r="E133" s="87">
        <v>330.07299270072991</v>
      </c>
      <c r="F133" s="87">
        <v>252.29197080291897</v>
      </c>
      <c r="G133" s="87">
        <v>197.83941605839411</v>
      </c>
      <c r="H133" s="87">
        <f t="shared" si="2"/>
        <v>1325.7518248175181</v>
      </c>
      <c r="I133" s="106">
        <f t="shared" si="3"/>
        <v>53.030072992700724</v>
      </c>
    </row>
    <row r="134" spans="2:9">
      <c r="B134" s="87" t="s">
        <v>298</v>
      </c>
      <c r="C134" s="87">
        <v>98.613138686131435</v>
      </c>
      <c r="D134" s="87">
        <v>116.20437956204378</v>
      </c>
      <c r="E134" s="87">
        <v>128.75912408759123</v>
      </c>
      <c r="F134" s="87">
        <v>111.37226277372261</v>
      </c>
      <c r="G134" s="87">
        <v>85.678832116788385</v>
      </c>
      <c r="H134" s="87">
        <f t="shared" si="2"/>
        <v>540.62773722627742</v>
      </c>
      <c r="I134" s="106">
        <f t="shared" si="3"/>
        <v>21.625109489051098</v>
      </c>
    </row>
    <row r="135" spans="2:9">
      <c r="B135" s="87" t="s">
        <v>299</v>
      </c>
      <c r="C135" s="87">
        <v>243.94160583941604</v>
      </c>
      <c r="D135" s="87">
        <v>274.74452554744596</v>
      </c>
      <c r="E135" s="87">
        <v>313.72262773722628</v>
      </c>
      <c r="F135" s="87">
        <v>240.84671532846642</v>
      </c>
      <c r="G135" s="87">
        <v>188.72992700729927</v>
      </c>
      <c r="H135" s="87">
        <f t="shared" si="2"/>
        <v>1261.9854014598538</v>
      </c>
      <c r="I135" s="106">
        <f t="shared" si="3"/>
        <v>50.479416058394158</v>
      </c>
    </row>
    <row r="136" spans="2:9">
      <c r="B136" s="87" t="s">
        <v>300</v>
      </c>
      <c r="C136" s="87">
        <v>191.75182481751821</v>
      </c>
      <c r="D136" s="87">
        <v>217.81021897810291</v>
      </c>
      <c r="E136" s="87">
        <v>247.2992700729927</v>
      </c>
      <c r="F136" s="87">
        <v>194.35036496350287</v>
      </c>
      <c r="G136" s="87">
        <v>151.72262773722628</v>
      </c>
      <c r="H136" s="87">
        <f t="shared" si="2"/>
        <v>1002.934306569343</v>
      </c>
      <c r="I136" s="106">
        <f t="shared" si="3"/>
        <v>40.117372262773721</v>
      </c>
    </row>
    <row r="137" spans="2:9">
      <c r="B137" s="87" t="s">
        <v>301</v>
      </c>
      <c r="C137" s="87">
        <v>211.02189781021897</v>
      </c>
      <c r="D137" s="87">
        <v>238.83211678832188</v>
      </c>
      <c r="E137" s="87">
        <v>271.82481751824815</v>
      </c>
      <c r="F137" s="87">
        <v>211.51824817518175</v>
      </c>
      <c r="G137" s="87">
        <v>165.38686131386862</v>
      </c>
      <c r="H137" s="87">
        <f t="shared" si="2"/>
        <v>1098.5839416058393</v>
      </c>
      <c r="I137" s="106">
        <f t="shared" si="3"/>
        <v>43.943357664233574</v>
      </c>
    </row>
    <row r="138" spans="2:9">
      <c r="B138" s="87" t="s">
        <v>302</v>
      </c>
      <c r="C138" s="87">
        <v>173.28467153284672</v>
      </c>
      <c r="D138" s="87">
        <v>197.66423357664232</v>
      </c>
      <c r="E138" s="87">
        <v>223.79562043795622</v>
      </c>
      <c r="F138" s="87">
        <v>177.89781021897736</v>
      </c>
      <c r="G138" s="87">
        <v>138.62773722627736</v>
      </c>
      <c r="H138" s="87">
        <f t="shared" si="2"/>
        <v>911.27007299270008</v>
      </c>
      <c r="I138" s="106">
        <f t="shared" si="3"/>
        <v>36.450802919708003</v>
      </c>
    </row>
    <row r="139" spans="2:9">
      <c r="B139" s="87" t="s">
        <v>303</v>
      </c>
      <c r="C139" s="87">
        <v>100.21897810218984</v>
      </c>
      <c r="D139" s="87">
        <v>117.95620437956202</v>
      </c>
      <c r="E139" s="87">
        <v>130.80291970802918</v>
      </c>
      <c r="F139" s="87">
        <v>112.80291970802921</v>
      </c>
      <c r="G139" s="87">
        <v>86.817518248175247</v>
      </c>
      <c r="H139" s="87">
        <f t="shared" si="2"/>
        <v>548.59854014598545</v>
      </c>
      <c r="I139" s="106">
        <f t="shared" si="3"/>
        <v>21.94394160583942</v>
      </c>
    </row>
    <row r="140" spans="2:9">
      <c r="B140" s="87" t="s">
        <v>304</v>
      </c>
      <c r="C140" s="87">
        <v>113.86861313868613</v>
      </c>
      <c r="D140" s="87">
        <v>132.84671532846716</v>
      </c>
      <c r="E140" s="87">
        <v>148.17518248175182</v>
      </c>
      <c r="F140" s="87">
        <v>124.96350364963502</v>
      </c>
      <c r="G140" s="87">
        <v>96.496350364963575</v>
      </c>
      <c r="H140" s="87">
        <f t="shared" si="2"/>
        <v>616.35036496350358</v>
      </c>
      <c r="I140" s="106">
        <f t="shared" si="3"/>
        <v>24.654014598540144</v>
      </c>
    </row>
    <row r="141" spans="2:9">
      <c r="B141" s="87" t="s">
        <v>305</v>
      </c>
      <c r="C141" s="87">
        <v>250.36496350364962</v>
      </c>
      <c r="D141" s="87">
        <v>281.75182481751898</v>
      </c>
      <c r="E141" s="87">
        <v>321.89781021897807</v>
      </c>
      <c r="F141" s="87">
        <v>246.56934306569266</v>
      </c>
      <c r="G141" s="87">
        <v>193.28467153284672</v>
      </c>
      <c r="H141" s="87">
        <f t="shared" si="2"/>
        <v>1293.868613138686</v>
      </c>
      <c r="I141" s="106">
        <f t="shared" si="3"/>
        <v>51.754744525547437</v>
      </c>
    </row>
    <row r="142" spans="2:9">
      <c r="B142" s="87" t="s">
        <v>306</v>
      </c>
      <c r="C142" s="87">
        <v>182.11678832116786</v>
      </c>
      <c r="D142" s="87">
        <v>207.29927007299344</v>
      </c>
      <c r="E142" s="87">
        <v>235.03649635036496</v>
      </c>
      <c r="F142" s="87">
        <v>185.76642335766348</v>
      </c>
      <c r="G142" s="87">
        <v>144.8905109489051</v>
      </c>
      <c r="H142" s="87">
        <f t="shared" ref="H142:H205" si="4">SUM(C142:G142)</f>
        <v>955.10948905109478</v>
      </c>
      <c r="I142" s="106">
        <f t="shared" ref="I142:I205" si="5">H142*$C$10</f>
        <v>38.20437956204379</v>
      </c>
    </row>
    <row r="143" spans="2:9">
      <c r="B143" s="87" t="s">
        <v>307</v>
      </c>
      <c r="C143" s="87">
        <v>86.569343065693488</v>
      </c>
      <c r="D143" s="87">
        <v>103.06569343065692</v>
      </c>
      <c r="E143" s="87">
        <v>113.43065693430657</v>
      </c>
      <c r="F143" s="87">
        <v>100.6423357664232</v>
      </c>
      <c r="G143" s="87">
        <v>77.138686131386933</v>
      </c>
      <c r="H143" s="87">
        <f t="shared" si="4"/>
        <v>480.84671532846716</v>
      </c>
      <c r="I143" s="106">
        <f t="shared" si="5"/>
        <v>19.233868613138686</v>
      </c>
    </row>
    <row r="144" spans="2:9">
      <c r="B144" s="87" t="s">
        <v>308</v>
      </c>
      <c r="C144" s="87">
        <v>46.423357664233571</v>
      </c>
      <c r="D144" s="87">
        <v>59.270072992700726</v>
      </c>
      <c r="E144" s="87">
        <v>62.335766423357661</v>
      </c>
      <c r="F144" s="87">
        <v>64.87591240875912</v>
      </c>
      <c r="G144" s="87">
        <v>48.67153284671533</v>
      </c>
      <c r="H144" s="87">
        <f t="shared" si="4"/>
        <v>281.57664233576639</v>
      </c>
      <c r="I144" s="106">
        <f t="shared" si="5"/>
        <v>11.263065693430656</v>
      </c>
    </row>
    <row r="145" spans="2:9">
      <c r="B145" s="87" t="s">
        <v>309</v>
      </c>
      <c r="C145" s="87">
        <v>140.36496350364962</v>
      </c>
      <c r="D145" s="87">
        <v>161.75182481751824</v>
      </c>
      <c r="E145" s="87">
        <v>181.89781021897807</v>
      </c>
      <c r="F145" s="87">
        <v>148.5693430656934</v>
      </c>
      <c r="G145" s="87">
        <v>115.2846715328467</v>
      </c>
      <c r="H145" s="87">
        <f t="shared" si="4"/>
        <v>747.86861313868599</v>
      </c>
      <c r="I145" s="106">
        <f t="shared" si="5"/>
        <v>29.914744525547441</v>
      </c>
    </row>
    <row r="146" spans="2:9">
      <c r="B146" s="87" t="s">
        <v>310</v>
      </c>
      <c r="C146" s="87">
        <v>144.37956204379563</v>
      </c>
      <c r="D146" s="87">
        <v>166.13138686131384</v>
      </c>
      <c r="E146" s="87">
        <v>187.00729927007296</v>
      </c>
      <c r="F146" s="87">
        <v>152.14598540145985</v>
      </c>
      <c r="G146" s="87">
        <v>118.13138686131386</v>
      </c>
      <c r="H146" s="87">
        <f t="shared" si="4"/>
        <v>767.79562043795613</v>
      </c>
      <c r="I146" s="106">
        <f t="shared" si="5"/>
        <v>30.711824817518245</v>
      </c>
    </row>
    <row r="147" spans="2:9">
      <c r="B147" s="87" t="s">
        <v>311</v>
      </c>
      <c r="C147" s="87">
        <v>224.67153284671531</v>
      </c>
      <c r="D147" s="87">
        <v>253.72262773722699</v>
      </c>
      <c r="E147" s="87">
        <v>289.19708029197079</v>
      </c>
      <c r="F147" s="87">
        <v>223.67883211678756</v>
      </c>
      <c r="G147" s="87">
        <v>175.06569343065692</v>
      </c>
      <c r="H147" s="87">
        <f t="shared" si="4"/>
        <v>1166.3357664233577</v>
      </c>
      <c r="I147" s="106">
        <f t="shared" si="5"/>
        <v>46.653430656934304</v>
      </c>
    </row>
    <row r="148" spans="2:9">
      <c r="B148" s="87" t="s">
        <v>312</v>
      </c>
      <c r="C148" s="87">
        <v>53.649635036496349</v>
      </c>
      <c r="D148" s="87">
        <v>67.153284671532845</v>
      </c>
      <c r="E148" s="87">
        <v>71.532846715328461</v>
      </c>
      <c r="F148" s="87">
        <v>71.313868613138681</v>
      </c>
      <c r="G148" s="87">
        <v>53.795620437956202</v>
      </c>
      <c r="H148" s="87">
        <f t="shared" si="4"/>
        <v>317.44525547445249</v>
      </c>
      <c r="I148" s="106">
        <f t="shared" si="5"/>
        <v>12.6978102189781</v>
      </c>
    </row>
    <row r="149" spans="2:9">
      <c r="B149" s="87" t="s">
        <v>313</v>
      </c>
      <c r="C149" s="87">
        <v>235.1094890510949</v>
      </c>
      <c r="D149" s="87">
        <v>265.10948905109564</v>
      </c>
      <c r="E149" s="87">
        <v>302.48175182481748</v>
      </c>
      <c r="F149" s="87">
        <v>232.97810218978026</v>
      </c>
      <c r="G149" s="87">
        <v>182.46715328467153</v>
      </c>
      <c r="H149" s="87">
        <f t="shared" si="4"/>
        <v>1218.1459854014597</v>
      </c>
      <c r="I149" s="106">
        <f t="shared" si="5"/>
        <v>48.725839416058392</v>
      </c>
    </row>
    <row r="150" spans="2:9">
      <c r="B150" s="87" t="s">
        <v>314</v>
      </c>
      <c r="C150" s="87">
        <v>116.27737226277372</v>
      </c>
      <c r="D150" s="87">
        <v>135.47445255474452</v>
      </c>
      <c r="E150" s="87">
        <v>151.24087591240874</v>
      </c>
      <c r="F150" s="87">
        <v>127.10948905109487</v>
      </c>
      <c r="G150" s="87">
        <v>98.204379562043869</v>
      </c>
      <c r="H150" s="87">
        <f t="shared" si="4"/>
        <v>628.30656934306569</v>
      </c>
      <c r="I150" s="106">
        <f t="shared" si="5"/>
        <v>25.13226277372263</v>
      </c>
    </row>
    <row r="151" spans="2:9">
      <c r="B151" s="87" t="s">
        <v>315</v>
      </c>
      <c r="C151" s="87">
        <v>117.88321167883211</v>
      </c>
      <c r="D151" s="87">
        <v>137.22627737226276</v>
      </c>
      <c r="E151" s="87">
        <v>153.28467153284672</v>
      </c>
      <c r="F151" s="87">
        <v>128.54014598540144</v>
      </c>
      <c r="G151" s="87">
        <v>99.343065693430702</v>
      </c>
      <c r="H151" s="87">
        <f t="shared" si="4"/>
        <v>636.27737226277372</v>
      </c>
      <c r="I151" s="106">
        <f t="shared" si="5"/>
        <v>25.451094890510948</v>
      </c>
    </row>
    <row r="152" spans="2:9">
      <c r="B152" s="87" t="s">
        <v>316</v>
      </c>
      <c r="C152" s="87">
        <v>151.60583941605839</v>
      </c>
      <c r="D152" s="87">
        <v>174.01459854014598</v>
      </c>
      <c r="E152" s="87">
        <v>196.20437956204378</v>
      </c>
      <c r="F152" s="87">
        <v>158.58394160583939</v>
      </c>
      <c r="G152" s="87">
        <v>123.25547445255475</v>
      </c>
      <c r="H152" s="87">
        <f t="shared" si="4"/>
        <v>803.66423357664223</v>
      </c>
      <c r="I152" s="106">
        <f t="shared" si="5"/>
        <v>32.146569343065693</v>
      </c>
    </row>
    <row r="153" spans="2:9">
      <c r="B153" s="87" t="s">
        <v>317</v>
      </c>
      <c r="C153" s="87">
        <v>52.846715328467155</v>
      </c>
      <c r="D153" s="87">
        <v>66.27737226277371</v>
      </c>
      <c r="E153" s="87">
        <v>70.510948905109473</v>
      </c>
      <c r="F153" s="87">
        <v>70.598540145985396</v>
      </c>
      <c r="G153" s="87">
        <v>53.226277372262771</v>
      </c>
      <c r="H153" s="87">
        <f t="shared" si="4"/>
        <v>313.45985401459848</v>
      </c>
      <c r="I153" s="106">
        <f t="shared" si="5"/>
        <v>12.538394160583939</v>
      </c>
    </row>
    <row r="154" spans="2:9">
      <c r="B154" s="87" t="s">
        <v>318</v>
      </c>
      <c r="C154" s="87">
        <v>103.43065693430655</v>
      </c>
      <c r="D154" s="87">
        <v>121.45985401459853</v>
      </c>
      <c r="E154" s="87">
        <v>134.8905109489051</v>
      </c>
      <c r="F154" s="87">
        <v>115.66423357664232</v>
      </c>
      <c r="G154" s="87">
        <v>89.094890510948971</v>
      </c>
      <c r="H154" s="87">
        <f t="shared" si="4"/>
        <v>564.54014598540152</v>
      </c>
      <c r="I154" s="106">
        <f t="shared" si="5"/>
        <v>22.58160583941606</v>
      </c>
    </row>
    <row r="155" spans="2:9">
      <c r="B155" s="87" t="s">
        <v>319</v>
      </c>
      <c r="C155" s="87">
        <v>174.8905109489051</v>
      </c>
      <c r="D155" s="87">
        <v>199.41605839416056</v>
      </c>
      <c r="E155" s="87">
        <v>225.83941605839414</v>
      </c>
      <c r="F155" s="87">
        <v>179.32846715328392</v>
      </c>
      <c r="G155" s="87">
        <v>139.76642335766422</v>
      </c>
      <c r="H155" s="87">
        <f t="shared" si="4"/>
        <v>919.240875912408</v>
      </c>
      <c r="I155" s="106">
        <f t="shared" si="5"/>
        <v>36.769635036496318</v>
      </c>
    </row>
    <row r="156" spans="2:9">
      <c r="B156" s="87" t="s">
        <v>320</v>
      </c>
      <c r="C156" s="87">
        <v>72.919708029197139</v>
      </c>
      <c r="D156" s="87">
        <v>88.175182481751889</v>
      </c>
      <c r="E156" s="87">
        <v>96.058394160583873</v>
      </c>
      <c r="F156" s="87">
        <v>88.481751824817437</v>
      </c>
      <c r="G156" s="87">
        <v>67.459854014598534</v>
      </c>
      <c r="H156" s="87">
        <f t="shared" si="4"/>
        <v>413.09489051094886</v>
      </c>
      <c r="I156" s="106">
        <f t="shared" si="5"/>
        <v>16.523795620437955</v>
      </c>
    </row>
    <row r="157" spans="2:9">
      <c r="B157" s="87" t="s">
        <v>320</v>
      </c>
      <c r="C157" s="87">
        <v>176.49635036496349</v>
      </c>
      <c r="D157" s="87">
        <v>201.16788321167883</v>
      </c>
      <c r="E157" s="87">
        <v>227.88321167883208</v>
      </c>
      <c r="F157" s="87">
        <v>180.75912408759049</v>
      </c>
      <c r="G157" s="87">
        <v>140.90510948905109</v>
      </c>
      <c r="H157" s="87">
        <f t="shared" si="4"/>
        <v>927.21167883211615</v>
      </c>
      <c r="I157" s="106">
        <f t="shared" si="5"/>
        <v>37.088467153284647</v>
      </c>
    </row>
    <row r="158" spans="2:9">
      <c r="B158" s="87" t="s">
        <v>321</v>
      </c>
      <c r="C158" s="87">
        <v>272.04379562043795</v>
      </c>
      <c r="D158" s="87">
        <v>305.40145985401529</v>
      </c>
      <c r="E158" s="87">
        <v>349.4890510948905</v>
      </c>
      <c r="F158" s="87">
        <v>265.8832116788314</v>
      </c>
      <c r="G158" s="87">
        <v>208.65693430656933</v>
      </c>
      <c r="H158" s="87">
        <f t="shared" si="4"/>
        <v>1401.4744525547446</v>
      </c>
      <c r="I158" s="106">
        <f t="shared" si="5"/>
        <v>56.058978102189783</v>
      </c>
    </row>
    <row r="159" spans="2:9">
      <c r="B159" s="87" t="s">
        <v>322</v>
      </c>
      <c r="C159" s="87">
        <v>214.23357664233575</v>
      </c>
      <c r="D159" s="87">
        <v>242.33576642335839</v>
      </c>
      <c r="E159" s="87">
        <v>275.91240875912405</v>
      </c>
      <c r="F159" s="87">
        <v>214.37956204379489</v>
      </c>
      <c r="G159" s="87">
        <v>167.66423357664232</v>
      </c>
      <c r="H159" s="87">
        <f t="shared" si="4"/>
        <v>1114.5255474452554</v>
      </c>
      <c r="I159" s="106">
        <f t="shared" si="5"/>
        <v>44.581021897810217</v>
      </c>
    </row>
    <row r="160" spans="2:9">
      <c r="B160" s="87" t="s">
        <v>323</v>
      </c>
      <c r="C160" s="87">
        <v>43.211678832116789</v>
      </c>
      <c r="D160" s="87">
        <v>55.76642335766423</v>
      </c>
      <c r="E160" s="87">
        <v>58.248175182481745</v>
      </c>
      <c r="F160" s="87">
        <v>62.01459854014599</v>
      </c>
      <c r="G160" s="87">
        <v>46.394160583941606</v>
      </c>
      <c r="H160" s="87">
        <f t="shared" si="4"/>
        <v>265.63503649635032</v>
      </c>
      <c r="I160" s="106">
        <f t="shared" si="5"/>
        <v>10.625401459854013</v>
      </c>
    </row>
    <row r="161" spans="2:9">
      <c r="B161" s="87" t="s">
        <v>324</v>
      </c>
      <c r="C161" s="87">
        <v>42.408759124087588</v>
      </c>
      <c r="D161" s="87">
        <v>54.89051094890511</v>
      </c>
      <c r="E161" s="87">
        <v>57.226277372262771</v>
      </c>
      <c r="F161" s="87">
        <v>61.299270072992691</v>
      </c>
      <c r="G161" s="87">
        <v>45.824817518248175</v>
      </c>
      <c r="H161" s="87">
        <f t="shared" si="4"/>
        <v>261.64963503649636</v>
      </c>
      <c r="I161" s="106">
        <f t="shared" si="5"/>
        <v>10.465985401459855</v>
      </c>
    </row>
    <row r="162" spans="2:9">
      <c r="B162" s="87" t="s">
        <v>325</v>
      </c>
      <c r="C162" s="87">
        <v>193.3576642335766</v>
      </c>
      <c r="D162" s="87">
        <v>219.56204379562112</v>
      </c>
      <c r="E162" s="87">
        <v>249.34306569343065</v>
      </c>
      <c r="F162" s="87">
        <v>195.78102189780947</v>
      </c>
      <c r="G162" s="87">
        <v>152.86131386861311</v>
      </c>
      <c r="H162" s="87">
        <f t="shared" si="4"/>
        <v>1010.9051094890509</v>
      </c>
      <c r="I162" s="106">
        <f t="shared" si="5"/>
        <v>40.436204379562035</v>
      </c>
    </row>
    <row r="163" spans="2:9">
      <c r="B163" s="87" t="s">
        <v>326</v>
      </c>
      <c r="C163" s="87">
        <v>145.98540145985399</v>
      </c>
      <c r="D163" s="87">
        <v>167.88321167883211</v>
      </c>
      <c r="E163" s="87">
        <v>189.05109489051094</v>
      </c>
      <c r="F163" s="87">
        <v>153.57664233576642</v>
      </c>
      <c r="G163" s="87">
        <v>119.27007299270072</v>
      </c>
      <c r="H163" s="87">
        <f t="shared" si="4"/>
        <v>775.76642335766428</v>
      </c>
      <c r="I163" s="106">
        <f t="shared" si="5"/>
        <v>31.03065693430657</v>
      </c>
    </row>
    <row r="164" spans="2:9">
      <c r="B164" s="87" t="s">
        <v>327</v>
      </c>
      <c r="C164" s="87">
        <v>215.03649635036496</v>
      </c>
      <c r="D164" s="87">
        <v>243.21167883211751</v>
      </c>
      <c r="E164" s="87">
        <v>276.93430656934305</v>
      </c>
      <c r="F164" s="87">
        <v>215.09489051094818</v>
      </c>
      <c r="G164" s="87">
        <v>168.23357664233575</v>
      </c>
      <c r="H164" s="87">
        <f t="shared" si="4"/>
        <v>1118.5109489051094</v>
      </c>
      <c r="I164" s="106">
        <f t="shared" si="5"/>
        <v>44.740437956204381</v>
      </c>
    </row>
    <row r="165" spans="2:9">
      <c r="B165" s="87" t="s">
        <v>328</v>
      </c>
      <c r="C165" s="87">
        <v>181.31386861313868</v>
      </c>
      <c r="D165" s="87">
        <v>206.42335766423358</v>
      </c>
      <c r="E165" s="87">
        <v>234.01459854014598</v>
      </c>
      <c r="F165" s="87">
        <v>185.0510948905102</v>
      </c>
      <c r="G165" s="87">
        <v>144.32116788321167</v>
      </c>
      <c r="H165" s="87">
        <f t="shared" si="4"/>
        <v>951.12408759124014</v>
      </c>
      <c r="I165" s="106">
        <f t="shared" si="5"/>
        <v>38.044963503649605</v>
      </c>
    </row>
    <row r="166" spans="2:9">
      <c r="B166" s="87" t="s">
        <v>329</v>
      </c>
      <c r="C166" s="87">
        <v>164.45255474452554</v>
      </c>
      <c r="D166" s="87">
        <v>188.02919708029196</v>
      </c>
      <c r="E166" s="87">
        <v>212.55474452554742</v>
      </c>
      <c r="F166" s="87">
        <v>170.02919708029196</v>
      </c>
      <c r="G166" s="87">
        <v>132.36496350364962</v>
      </c>
      <c r="H166" s="87">
        <f t="shared" si="4"/>
        <v>867.43065693430651</v>
      </c>
      <c r="I166" s="106">
        <f t="shared" si="5"/>
        <v>34.697226277372259</v>
      </c>
    </row>
    <row r="167" spans="2:9">
      <c r="B167" s="87" t="s">
        <v>330</v>
      </c>
      <c r="C167" s="87">
        <v>231.89781021897807</v>
      </c>
      <c r="D167" s="87">
        <v>261.6058394160591</v>
      </c>
      <c r="E167" s="87">
        <v>298.39416058394158</v>
      </c>
      <c r="F167" s="87">
        <v>230.11678832116715</v>
      </c>
      <c r="G167" s="87">
        <v>180.1897810218978</v>
      </c>
      <c r="H167" s="87">
        <f t="shared" si="4"/>
        <v>1202.2043795620436</v>
      </c>
      <c r="I167" s="106">
        <f t="shared" si="5"/>
        <v>48.088175182481748</v>
      </c>
    </row>
    <row r="168" spans="2:9">
      <c r="B168" s="87" t="s">
        <v>331</v>
      </c>
      <c r="C168" s="87">
        <v>108.24817518248175</v>
      </c>
      <c r="D168" s="87">
        <v>126.71532846715327</v>
      </c>
      <c r="E168" s="87">
        <v>141.02189781021895</v>
      </c>
      <c r="F168" s="87">
        <v>119.95620437956204</v>
      </c>
      <c r="G168" s="87">
        <v>92.510948905109544</v>
      </c>
      <c r="H168" s="87">
        <f t="shared" si="4"/>
        <v>588.45255474452551</v>
      </c>
      <c r="I168" s="106">
        <f t="shared" si="5"/>
        <v>23.538102189781021</v>
      </c>
    </row>
    <row r="169" spans="2:9">
      <c r="B169" s="87" t="s">
        <v>332</v>
      </c>
      <c r="C169" s="87">
        <v>269.63503649635032</v>
      </c>
      <c r="D169" s="87">
        <v>302.77372262773792</v>
      </c>
      <c r="E169" s="87">
        <v>346.42335766423355</v>
      </c>
      <c r="F169" s="87">
        <v>263.73722627737152</v>
      </c>
      <c r="G169" s="87">
        <v>206.94890510948903</v>
      </c>
      <c r="H169" s="87">
        <f t="shared" si="4"/>
        <v>1389.5182481751824</v>
      </c>
      <c r="I169" s="106">
        <f t="shared" si="5"/>
        <v>55.580729927007297</v>
      </c>
    </row>
    <row r="170" spans="2:9">
      <c r="B170" s="87" t="s">
        <v>333</v>
      </c>
      <c r="C170" s="87">
        <v>68.102189781021892</v>
      </c>
      <c r="D170" s="87">
        <v>82.919708029197139</v>
      </c>
      <c r="E170" s="87">
        <v>89.927007299270073</v>
      </c>
      <c r="F170" s="87">
        <v>84.18978102189773</v>
      </c>
      <c r="G170" s="87">
        <v>64.043795620437962</v>
      </c>
      <c r="H170" s="87">
        <f t="shared" si="4"/>
        <v>389.18248175182475</v>
      </c>
      <c r="I170" s="106">
        <f t="shared" si="5"/>
        <v>15.56729927007299</v>
      </c>
    </row>
    <row r="171" spans="2:9">
      <c r="B171" s="87" t="s">
        <v>334</v>
      </c>
      <c r="C171" s="87">
        <v>49.85401459854014</v>
      </c>
      <c r="D171" s="87">
        <v>53.167883211678827</v>
      </c>
      <c r="E171" s="87">
        <v>59.386861313868607</v>
      </c>
      <c r="F171" s="87">
        <v>64.306569343065689</v>
      </c>
      <c r="G171" s="87">
        <v>66.270072992700719</v>
      </c>
      <c r="H171" s="87">
        <f t="shared" si="4"/>
        <v>292.98540145985396</v>
      </c>
      <c r="I171" s="106">
        <f t="shared" si="5"/>
        <v>11.719416058394158</v>
      </c>
    </row>
    <row r="172" spans="2:9">
      <c r="B172" s="87" t="s">
        <v>335</v>
      </c>
      <c r="C172" s="87">
        <v>49.416058394160579</v>
      </c>
      <c r="D172" s="87">
        <v>52.525547445255476</v>
      </c>
      <c r="E172" s="87">
        <v>58.277372262773717</v>
      </c>
      <c r="F172" s="87">
        <v>62.700729927007302</v>
      </c>
      <c r="G172" s="87">
        <v>64.970802919708021</v>
      </c>
      <c r="H172" s="87">
        <f t="shared" si="4"/>
        <v>287.8905109489051</v>
      </c>
      <c r="I172" s="106">
        <f t="shared" si="5"/>
        <v>11.515620437956205</v>
      </c>
    </row>
    <row r="173" spans="2:9">
      <c r="B173" s="87" t="s">
        <v>336</v>
      </c>
      <c r="C173" s="87">
        <v>92.99270072992708</v>
      </c>
      <c r="D173" s="87">
        <v>110.07299270072993</v>
      </c>
      <c r="E173" s="87">
        <v>121.60583941605839</v>
      </c>
      <c r="F173" s="87">
        <v>106.36496350364962</v>
      </c>
      <c r="G173" s="87">
        <v>81.693430656934368</v>
      </c>
      <c r="H173" s="87">
        <f t="shared" si="4"/>
        <v>512.72992700729947</v>
      </c>
      <c r="I173" s="106">
        <f t="shared" si="5"/>
        <v>20.50919708029198</v>
      </c>
    </row>
    <row r="174" spans="2:9">
      <c r="B174" s="87" t="s">
        <v>337</v>
      </c>
      <c r="C174" s="87">
        <v>52.700729927007295</v>
      </c>
      <c r="D174" s="87">
        <v>57.343065693430653</v>
      </c>
      <c r="E174" s="87">
        <v>66.598540145985396</v>
      </c>
      <c r="F174" s="87">
        <v>74.744525547445249</v>
      </c>
      <c r="G174" s="87">
        <v>74.715328467153284</v>
      </c>
      <c r="H174" s="87">
        <f t="shared" si="4"/>
        <v>326.10218978102188</v>
      </c>
      <c r="I174" s="106">
        <f t="shared" si="5"/>
        <v>13.044087591240876</v>
      </c>
    </row>
    <row r="175" spans="2:9">
      <c r="B175" s="87" t="s">
        <v>338</v>
      </c>
      <c r="C175" s="87">
        <v>101.02189781021903</v>
      </c>
      <c r="D175" s="87">
        <v>118.83211678832117</v>
      </c>
      <c r="E175" s="87">
        <v>131.82481751824815</v>
      </c>
      <c r="F175" s="87">
        <v>113.51824817518246</v>
      </c>
      <c r="G175" s="87">
        <v>87.386861313868678</v>
      </c>
      <c r="H175" s="87">
        <f t="shared" si="4"/>
        <v>552.58394160583953</v>
      </c>
      <c r="I175" s="106">
        <f t="shared" si="5"/>
        <v>22.103357664233581</v>
      </c>
    </row>
    <row r="176" spans="2:9">
      <c r="B176" s="87" t="s">
        <v>339</v>
      </c>
      <c r="C176" s="87">
        <v>137.95620437956202</v>
      </c>
      <c r="D176" s="87">
        <v>159.12408759124085</v>
      </c>
      <c r="E176" s="87">
        <v>178.83211678832114</v>
      </c>
      <c r="F176" s="87">
        <v>146.42335766423355</v>
      </c>
      <c r="G176" s="87">
        <v>113.57664233576641</v>
      </c>
      <c r="H176" s="87">
        <f t="shared" si="4"/>
        <v>735.91240875912399</v>
      </c>
      <c r="I176" s="106">
        <f t="shared" si="5"/>
        <v>29.436496350364962</v>
      </c>
    </row>
    <row r="177" spans="2:9">
      <c r="B177" s="87" t="s">
        <v>340</v>
      </c>
      <c r="C177" s="87">
        <v>72.116788321167945</v>
      </c>
      <c r="D177" s="87">
        <v>87.299270072992769</v>
      </c>
      <c r="E177" s="87">
        <v>95.036496350364885</v>
      </c>
      <c r="F177" s="87">
        <v>87.766423357664152</v>
      </c>
      <c r="G177" s="87">
        <v>66.890510948905103</v>
      </c>
      <c r="H177" s="87">
        <f t="shared" si="4"/>
        <v>409.10948905109484</v>
      </c>
      <c r="I177" s="106">
        <f t="shared" si="5"/>
        <v>16.364379562043794</v>
      </c>
    </row>
    <row r="178" spans="2:9">
      <c r="B178" s="87" t="s">
        <v>341</v>
      </c>
      <c r="C178" s="87">
        <v>44.817518248175176</v>
      </c>
      <c r="D178" s="87">
        <v>57.518248175182478</v>
      </c>
      <c r="E178" s="87">
        <v>60.2919708029197</v>
      </c>
      <c r="F178" s="87">
        <v>63.445255474452551</v>
      </c>
      <c r="G178" s="87">
        <v>47.532846715328468</v>
      </c>
      <c r="H178" s="87">
        <f t="shared" si="4"/>
        <v>273.60583941605836</v>
      </c>
      <c r="I178" s="106">
        <f t="shared" si="5"/>
        <v>10.944233576642334</v>
      </c>
    </row>
    <row r="179" spans="2:9">
      <c r="B179" s="87" t="s">
        <v>342</v>
      </c>
      <c r="C179" s="87">
        <v>64.890510948905103</v>
      </c>
      <c r="D179" s="87">
        <v>79.416058394160643</v>
      </c>
      <c r="E179" s="87">
        <v>85.83941605839415</v>
      </c>
      <c r="F179" s="87">
        <v>81.328467153284592</v>
      </c>
      <c r="G179" s="87">
        <v>61.76642335766423</v>
      </c>
      <c r="H179" s="87">
        <f t="shared" si="4"/>
        <v>373.24087591240868</v>
      </c>
      <c r="I179" s="106">
        <f t="shared" si="5"/>
        <v>14.929635036496348</v>
      </c>
    </row>
    <row r="180" spans="2:9">
      <c r="B180" s="87" t="s">
        <v>343</v>
      </c>
      <c r="C180" s="87">
        <v>245.54744525547443</v>
      </c>
      <c r="D180" s="87">
        <v>276.4963503649642</v>
      </c>
      <c r="E180" s="87">
        <v>315.76642335766422</v>
      </c>
      <c r="F180" s="87">
        <v>242.27737226277296</v>
      </c>
      <c r="G180" s="87">
        <v>189.86861313868613</v>
      </c>
      <c r="H180" s="87">
        <f t="shared" si="4"/>
        <v>1269.9562043795622</v>
      </c>
      <c r="I180" s="106">
        <f t="shared" si="5"/>
        <v>50.798248175182493</v>
      </c>
    </row>
    <row r="181" spans="2:9">
      <c r="B181" s="87" t="s">
        <v>344</v>
      </c>
      <c r="C181" s="87">
        <v>110.65693430656933</v>
      </c>
      <c r="D181" s="87">
        <v>129.34306569343065</v>
      </c>
      <c r="E181" s="87">
        <v>144.08759124087589</v>
      </c>
      <c r="F181" s="87">
        <v>122.10218978102189</v>
      </c>
      <c r="G181" s="87">
        <v>94.218978102189851</v>
      </c>
      <c r="H181" s="87">
        <f t="shared" si="4"/>
        <v>600.40875912408762</v>
      </c>
      <c r="I181" s="106">
        <f t="shared" si="5"/>
        <v>24.016350364963504</v>
      </c>
    </row>
    <row r="182" spans="2:9">
      <c r="B182" s="87" t="s">
        <v>345</v>
      </c>
      <c r="C182" s="87">
        <v>109.05109489051094</v>
      </c>
      <c r="D182" s="87">
        <v>127.5912408759124</v>
      </c>
      <c r="E182" s="87">
        <v>142.04379562043795</v>
      </c>
      <c r="F182" s="87">
        <v>120.67153284671531</v>
      </c>
      <c r="G182" s="87">
        <v>93.080291970802989</v>
      </c>
      <c r="H182" s="87">
        <f t="shared" si="4"/>
        <v>592.43795620437959</v>
      </c>
      <c r="I182" s="106">
        <f t="shared" si="5"/>
        <v>23.697518248175182</v>
      </c>
    </row>
    <row r="183" spans="2:9">
      <c r="B183" s="87" t="s">
        <v>346</v>
      </c>
      <c r="C183" s="87">
        <v>236.71532846715328</v>
      </c>
      <c r="D183" s="87">
        <v>266.86131386861382</v>
      </c>
      <c r="E183" s="87">
        <v>304.52554744525543</v>
      </c>
      <c r="F183" s="87">
        <v>234.40875912408686</v>
      </c>
      <c r="G183" s="87">
        <v>183.60583941605839</v>
      </c>
      <c r="H183" s="87">
        <f t="shared" si="4"/>
        <v>1226.1167883211679</v>
      </c>
      <c r="I183" s="106">
        <f t="shared" si="5"/>
        <v>49.044671532846714</v>
      </c>
    </row>
    <row r="184" spans="2:9">
      <c r="B184" s="87" t="s">
        <v>347</v>
      </c>
      <c r="C184" s="87">
        <v>192.55474452554745</v>
      </c>
      <c r="D184" s="87">
        <v>218.68613138686203</v>
      </c>
      <c r="E184" s="87">
        <v>248.32116788321164</v>
      </c>
      <c r="F184" s="87">
        <v>195.06569343065618</v>
      </c>
      <c r="G184" s="87">
        <v>152.29197080291968</v>
      </c>
      <c r="H184" s="87">
        <f t="shared" si="4"/>
        <v>1006.919708029197</v>
      </c>
      <c r="I184" s="106">
        <f t="shared" si="5"/>
        <v>40.276788321167878</v>
      </c>
    </row>
    <row r="185" spans="2:9">
      <c r="B185" s="87" t="s">
        <v>348</v>
      </c>
      <c r="C185" s="87">
        <v>185.32846715328466</v>
      </c>
      <c r="D185" s="87">
        <v>210.80291970802989</v>
      </c>
      <c r="E185" s="87">
        <v>239.12408759124088</v>
      </c>
      <c r="F185" s="87">
        <v>188.62773722627662</v>
      </c>
      <c r="G185" s="87">
        <v>147.16788321167883</v>
      </c>
      <c r="H185" s="87">
        <f t="shared" si="4"/>
        <v>971.05109489051097</v>
      </c>
      <c r="I185" s="106">
        <f t="shared" si="5"/>
        <v>38.842043795620441</v>
      </c>
    </row>
    <row r="186" spans="2:9">
      <c r="B186" s="87" t="s">
        <v>349</v>
      </c>
      <c r="C186" s="87">
        <v>59.270072992700726</v>
      </c>
      <c r="D186" s="87">
        <v>73.284671532846772</v>
      </c>
      <c r="E186" s="87">
        <v>78.686131386861305</v>
      </c>
      <c r="F186" s="87">
        <v>76.321167883211601</v>
      </c>
      <c r="G186" s="87">
        <v>57.781021897810213</v>
      </c>
      <c r="H186" s="87">
        <f t="shared" si="4"/>
        <v>345.34306569343062</v>
      </c>
      <c r="I186" s="106">
        <f t="shared" si="5"/>
        <v>13.813722627737224</v>
      </c>
    </row>
    <row r="187" spans="2:9">
      <c r="B187" s="87" t="s">
        <v>350</v>
      </c>
      <c r="C187" s="87">
        <v>73.722627737226347</v>
      </c>
      <c r="D187" s="87">
        <v>89.05109489051101</v>
      </c>
      <c r="E187" s="87">
        <v>97.080291970802833</v>
      </c>
      <c r="F187" s="87">
        <v>89.197080291970721</v>
      </c>
      <c r="G187" s="87">
        <v>68.029197080291965</v>
      </c>
      <c r="H187" s="87">
        <f t="shared" si="4"/>
        <v>417.08029197080288</v>
      </c>
      <c r="I187" s="106">
        <f t="shared" si="5"/>
        <v>16.683211678832116</v>
      </c>
    </row>
    <row r="188" spans="2:9">
      <c r="B188" s="87" t="s">
        <v>351</v>
      </c>
      <c r="C188" s="87">
        <v>186.13138686131384</v>
      </c>
      <c r="D188" s="87">
        <v>211.67883211678904</v>
      </c>
      <c r="E188" s="87">
        <v>240.14598540145982</v>
      </c>
      <c r="F188" s="87">
        <v>189.34306569342991</v>
      </c>
      <c r="G188" s="87">
        <v>147.73722627737226</v>
      </c>
      <c r="H188" s="87">
        <f t="shared" si="4"/>
        <v>975.03649635036481</v>
      </c>
      <c r="I188" s="106">
        <f t="shared" si="5"/>
        <v>39.001459854014591</v>
      </c>
    </row>
    <row r="189" spans="2:9">
      <c r="B189" s="87" t="s">
        <v>352</v>
      </c>
      <c r="C189" s="87">
        <v>78.540145985401523</v>
      </c>
      <c r="D189" s="87">
        <v>94.30656934306576</v>
      </c>
      <c r="E189" s="87">
        <v>103.21167883211679</v>
      </c>
      <c r="F189" s="87">
        <v>93.489051094890428</v>
      </c>
      <c r="G189" s="87">
        <v>71.445255474452622</v>
      </c>
      <c r="H189" s="87">
        <f t="shared" si="4"/>
        <v>440.99270072992709</v>
      </c>
      <c r="I189" s="106">
        <f t="shared" si="5"/>
        <v>17.639708029197084</v>
      </c>
    </row>
    <row r="190" spans="2:9">
      <c r="B190" s="87" t="s">
        <v>353</v>
      </c>
      <c r="C190" s="87">
        <v>235.91240875912405</v>
      </c>
      <c r="D190" s="87">
        <v>265.9854014598547</v>
      </c>
      <c r="E190" s="87">
        <v>303.50364963503648</v>
      </c>
      <c r="F190" s="87">
        <v>233.69343065693357</v>
      </c>
      <c r="G190" s="87">
        <v>183.03649635036496</v>
      </c>
      <c r="H190" s="87">
        <f t="shared" si="4"/>
        <v>1222.1313868613138</v>
      </c>
      <c r="I190" s="106">
        <f t="shared" si="5"/>
        <v>48.885255474452549</v>
      </c>
    </row>
    <row r="191" spans="2:9">
      <c r="B191" s="87" t="s">
        <v>354</v>
      </c>
      <c r="C191" s="87">
        <v>219.05109489051094</v>
      </c>
      <c r="D191" s="87">
        <v>247.59124087591312</v>
      </c>
      <c r="E191" s="87">
        <v>282.04379562043789</v>
      </c>
      <c r="F191" s="87">
        <v>218.6715328467146</v>
      </c>
      <c r="G191" s="87">
        <v>171.0802919708029</v>
      </c>
      <c r="H191" s="87">
        <f t="shared" si="4"/>
        <v>1138.4379562043794</v>
      </c>
      <c r="I191" s="106">
        <f t="shared" si="5"/>
        <v>45.537518248175175</v>
      </c>
    </row>
    <row r="192" spans="2:9">
      <c r="B192" s="87" t="s">
        <v>355</v>
      </c>
      <c r="C192" s="87">
        <v>67.299270072992698</v>
      </c>
      <c r="D192" s="87">
        <v>82.043795620438033</v>
      </c>
      <c r="E192" s="87">
        <v>88.905109489051085</v>
      </c>
      <c r="F192" s="87">
        <v>83.474452554744445</v>
      </c>
      <c r="G192" s="87">
        <v>63.474452554744524</v>
      </c>
      <c r="H192" s="87">
        <f t="shared" si="4"/>
        <v>385.19708029197079</v>
      </c>
      <c r="I192" s="106">
        <f t="shared" si="5"/>
        <v>15.407883211678833</v>
      </c>
    </row>
    <row r="193" spans="2:9">
      <c r="B193" s="87" t="s">
        <v>356</v>
      </c>
      <c r="C193" s="87">
        <v>80.948905109489118</v>
      </c>
      <c r="D193" s="87">
        <v>96.934306569343136</v>
      </c>
      <c r="E193" s="87">
        <v>106.27737226277371</v>
      </c>
      <c r="F193" s="87">
        <v>95.635036496350224</v>
      </c>
      <c r="G193" s="87">
        <v>73.153284671532916</v>
      </c>
      <c r="H193" s="87">
        <f t="shared" si="4"/>
        <v>452.94890510948909</v>
      </c>
      <c r="I193" s="106">
        <f t="shared" si="5"/>
        <v>18.117956204379563</v>
      </c>
    </row>
    <row r="194" spans="2:9">
      <c r="B194" s="87" t="s">
        <v>357</v>
      </c>
      <c r="C194" s="87">
        <v>198.97810218978103</v>
      </c>
      <c r="D194" s="87">
        <v>225.69343065693502</v>
      </c>
      <c r="E194" s="87">
        <v>256.49635036496346</v>
      </c>
      <c r="F194" s="87">
        <v>200.78832116788249</v>
      </c>
      <c r="G194" s="87">
        <v>156.84671532846713</v>
      </c>
      <c r="H194" s="87">
        <f t="shared" si="4"/>
        <v>1038.8029197080291</v>
      </c>
      <c r="I194" s="106">
        <f t="shared" si="5"/>
        <v>41.552116788321165</v>
      </c>
    </row>
    <row r="195" spans="2:9">
      <c r="B195" s="87" t="s">
        <v>358</v>
      </c>
      <c r="C195" s="87">
        <v>139.56204379562041</v>
      </c>
      <c r="D195" s="87">
        <v>160.87591240875912</v>
      </c>
      <c r="E195" s="87">
        <v>180.87591240875912</v>
      </c>
      <c r="F195" s="87">
        <v>147.85401459854015</v>
      </c>
      <c r="G195" s="87">
        <v>114.71532846715327</v>
      </c>
      <c r="H195" s="87">
        <f t="shared" si="4"/>
        <v>743.88321167883214</v>
      </c>
      <c r="I195" s="106">
        <f t="shared" si="5"/>
        <v>29.755328467153287</v>
      </c>
    </row>
    <row r="196" spans="2:9">
      <c r="B196" s="87" t="s">
        <v>359</v>
      </c>
      <c r="C196" s="87">
        <v>128.32116788321167</v>
      </c>
      <c r="D196" s="87">
        <v>148.61313868613138</v>
      </c>
      <c r="E196" s="87">
        <v>166.5693430656934</v>
      </c>
      <c r="F196" s="87">
        <v>137.83941605839416</v>
      </c>
      <c r="G196" s="87">
        <v>106.74452554744525</v>
      </c>
      <c r="H196" s="87">
        <f t="shared" si="4"/>
        <v>688.08759124087589</v>
      </c>
      <c r="I196" s="106">
        <f t="shared" si="5"/>
        <v>27.523503649635035</v>
      </c>
    </row>
    <row r="197" spans="2:9">
      <c r="B197" s="87" t="s">
        <v>360</v>
      </c>
      <c r="C197" s="87">
        <v>127.51824817518246</v>
      </c>
      <c r="D197" s="87">
        <v>147.73722627737226</v>
      </c>
      <c r="E197" s="87">
        <v>165.54744525547446</v>
      </c>
      <c r="F197" s="87">
        <v>137.12408759124088</v>
      </c>
      <c r="G197" s="87">
        <v>106.1751824817518</v>
      </c>
      <c r="H197" s="87">
        <f t="shared" si="4"/>
        <v>684.10218978102193</v>
      </c>
      <c r="I197" s="106">
        <f t="shared" si="5"/>
        <v>27.364087591240878</v>
      </c>
    </row>
    <row r="198" spans="2:9">
      <c r="B198" s="87" t="s">
        <v>361</v>
      </c>
      <c r="C198" s="87">
        <v>133.94160583941604</v>
      </c>
      <c r="D198" s="87">
        <v>154.74452554744525</v>
      </c>
      <c r="E198" s="87">
        <v>173.72262773722628</v>
      </c>
      <c r="F198" s="87">
        <v>142.84671532846713</v>
      </c>
      <c r="G198" s="87">
        <v>110.72992700729925</v>
      </c>
      <c r="H198" s="87">
        <f t="shared" si="4"/>
        <v>715.98540145985396</v>
      </c>
      <c r="I198" s="106">
        <f t="shared" si="5"/>
        <v>28.639416058394158</v>
      </c>
    </row>
    <row r="199" spans="2:9">
      <c r="B199" s="87" t="s">
        <v>362</v>
      </c>
      <c r="C199" s="87">
        <v>231.09489051094891</v>
      </c>
      <c r="D199" s="87">
        <v>260.72992700729998</v>
      </c>
      <c r="E199" s="87">
        <v>297.37226277372258</v>
      </c>
      <c r="F199" s="87">
        <v>229.40145985401386</v>
      </c>
      <c r="G199" s="87">
        <v>179.62043795620437</v>
      </c>
      <c r="H199" s="87">
        <f t="shared" si="4"/>
        <v>1198.2189781021898</v>
      </c>
      <c r="I199" s="106">
        <f t="shared" si="5"/>
        <v>47.928759124087591</v>
      </c>
    </row>
    <row r="200" spans="2:9">
      <c r="B200" s="87" t="s">
        <v>363</v>
      </c>
      <c r="C200" s="87">
        <v>249.56204379562041</v>
      </c>
      <c r="D200" s="87">
        <v>280.8759124087598</v>
      </c>
      <c r="E200" s="87">
        <v>320.87591240875912</v>
      </c>
      <c r="F200" s="87">
        <v>245.85401459853941</v>
      </c>
      <c r="G200" s="87">
        <v>192.71532846715326</v>
      </c>
      <c r="H200" s="87">
        <f t="shared" si="4"/>
        <v>1289.8832116788321</v>
      </c>
      <c r="I200" s="106">
        <f t="shared" si="5"/>
        <v>51.595328467153287</v>
      </c>
    </row>
    <row r="201" spans="2:9">
      <c r="B201" s="87" t="s">
        <v>364</v>
      </c>
      <c r="C201" s="87">
        <v>184.52554744525546</v>
      </c>
      <c r="D201" s="87">
        <v>209.92700729927077</v>
      </c>
      <c r="E201" s="87">
        <v>238.10218978102188</v>
      </c>
      <c r="F201" s="87">
        <v>187.91240875912337</v>
      </c>
      <c r="G201" s="87">
        <v>146.5985401459854</v>
      </c>
      <c r="H201" s="87">
        <f t="shared" si="4"/>
        <v>967.06569343065689</v>
      </c>
      <c r="I201" s="106">
        <f t="shared" si="5"/>
        <v>38.682627737226277</v>
      </c>
    </row>
    <row r="202" spans="2:9">
      <c r="B202" s="87" t="s">
        <v>365</v>
      </c>
      <c r="C202" s="87">
        <v>63.284671532846716</v>
      </c>
      <c r="D202" s="87">
        <v>77.664233576642403</v>
      </c>
      <c r="E202" s="87">
        <v>83.795620437956202</v>
      </c>
      <c r="F202" s="87">
        <v>79.897810218978023</v>
      </c>
      <c r="G202" s="87">
        <v>60.627737226277368</v>
      </c>
      <c r="H202" s="87">
        <f t="shared" si="4"/>
        <v>365.2700729927007</v>
      </c>
      <c r="I202" s="106">
        <f t="shared" si="5"/>
        <v>14.610802919708028</v>
      </c>
    </row>
    <row r="203" spans="2:9">
      <c r="B203" s="87" t="s">
        <v>366</v>
      </c>
      <c r="C203" s="87">
        <v>196.56934306569343</v>
      </c>
      <c r="D203" s="87">
        <v>223.06569343065763</v>
      </c>
      <c r="E203" s="87">
        <v>253.43065693430654</v>
      </c>
      <c r="F203" s="87">
        <v>198.64233576642258</v>
      </c>
      <c r="G203" s="87">
        <v>155.13868613138683</v>
      </c>
      <c r="H203" s="87">
        <f t="shared" si="4"/>
        <v>1026.8467153284669</v>
      </c>
      <c r="I203" s="106">
        <f t="shared" si="5"/>
        <v>41.073868613138679</v>
      </c>
    </row>
    <row r="204" spans="2:9">
      <c r="B204" s="87" t="s">
        <v>367</v>
      </c>
      <c r="C204" s="87">
        <v>84.160583941605907</v>
      </c>
      <c r="D204" s="87">
        <v>100.4379562043797</v>
      </c>
      <c r="E204" s="87">
        <v>110.36496350364962</v>
      </c>
      <c r="F204" s="87">
        <v>98.496350364963348</v>
      </c>
      <c r="G204" s="87">
        <v>75.43065693430664</v>
      </c>
      <c r="H204" s="87">
        <f t="shared" si="4"/>
        <v>468.89051094890522</v>
      </c>
      <c r="I204" s="106">
        <f t="shared" si="5"/>
        <v>18.75562043795621</v>
      </c>
    </row>
    <row r="205" spans="2:9">
      <c r="B205" s="87" t="s">
        <v>368</v>
      </c>
      <c r="C205" s="87">
        <v>44.014598540145982</v>
      </c>
      <c r="D205" s="87">
        <v>56.642335766423351</v>
      </c>
      <c r="E205" s="87">
        <v>59.270072992700726</v>
      </c>
      <c r="F205" s="87">
        <v>62.729927007299267</v>
      </c>
      <c r="G205" s="87">
        <v>46.963503649635037</v>
      </c>
      <c r="H205" s="87">
        <f t="shared" si="4"/>
        <v>269.62043795620434</v>
      </c>
      <c r="I205" s="106">
        <f t="shared" si="5"/>
        <v>10.784817518248174</v>
      </c>
    </row>
    <row r="206" spans="2:9">
      <c r="B206" s="87" t="s">
        <v>369</v>
      </c>
      <c r="C206" s="87">
        <v>97.81021897810227</v>
      </c>
      <c r="D206" s="87">
        <v>115.32846715328466</v>
      </c>
      <c r="E206" s="87">
        <v>127.73722627737226</v>
      </c>
      <c r="F206" s="87">
        <v>110.65693430656933</v>
      </c>
      <c r="G206" s="87">
        <v>85.109489051094954</v>
      </c>
      <c r="H206" s="87">
        <f t="shared" ref="H206:H269" si="6">SUM(C206:G206)</f>
        <v>536.64233576642346</v>
      </c>
      <c r="I206" s="106">
        <f t="shared" ref="I206:I269" si="7">H206*$C$10</f>
        <v>21.465693430656938</v>
      </c>
    </row>
    <row r="207" spans="2:9">
      <c r="B207" s="87" t="s">
        <v>370</v>
      </c>
      <c r="C207" s="87">
        <v>147.59124087591238</v>
      </c>
      <c r="D207" s="87">
        <v>169.63503649635035</v>
      </c>
      <c r="E207" s="87">
        <v>191.09489051094889</v>
      </c>
      <c r="F207" s="87">
        <v>155.00729927007299</v>
      </c>
      <c r="G207" s="87">
        <v>120.40875912408757</v>
      </c>
      <c r="H207" s="87">
        <f t="shared" si="6"/>
        <v>783.7372262773722</v>
      </c>
      <c r="I207" s="106">
        <f t="shared" si="7"/>
        <v>31.349489051094888</v>
      </c>
    </row>
    <row r="208" spans="2:9">
      <c r="B208" s="87" t="s">
        <v>371</v>
      </c>
      <c r="C208" s="87">
        <v>106.64233576642334</v>
      </c>
      <c r="D208" s="87">
        <v>124.96350364963502</v>
      </c>
      <c r="E208" s="87">
        <v>138.97810218978103</v>
      </c>
      <c r="F208" s="87">
        <v>118.52554744525546</v>
      </c>
      <c r="G208" s="87">
        <v>91.372262773722696</v>
      </c>
      <c r="H208" s="87">
        <f t="shared" si="6"/>
        <v>580.48175182481759</v>
      </c>
      <c r="I208" s="106">
        <f t="shared" si="7"/>
        <v>23.219270072992703</v>
      </c>
    </row>
    <row r="209" spans="2:9">
      <c r="B209" s="87" t="s">
        <v>372</v>
      </c>
      <c r="C209" s="87">
        <v>228.68613138686129</v>
      </c>
      <c r="D209" s="87">
        <v>258.10218978102262</v>
      </c>
      <c r="E209" s="87">
        <v>294.30656934306569</v>
      </c>
      <c r="F209" s="87">
        <v>227.25547445255401</v>
      </c>
      <c r="G209" s="87">
        <v>177.91240875912408</v>
      </c>
      <c r="H209" s="87">
        <f t="shared" si="6"/>
        <v>1186.2627737226278</v>
      </c>
      <c r="I209" s="106">
        <f t="shared" si="7"/>
        <v>47.450510948905112</v>
      </c>
    </row>
    <row r="210" spans="2:9">
      <c r="B210" s="87" t="s">
        <v>373</v>
      </c>
      <c r="C210" s="87">
        <v>264.81751824817519</v>
      </c>
      <c r="D210" s="87">
        <v>297.5182481751832</v>
      </c>
      <c r="E210" s="87">
        <v>340.29197080291965</v>
      </c>
      <c r="F210" s="87">
        <v>259.44525547445181</v>
      </c>
      <c r="G210" s="87">
        <v>203.53284671532847</v>
      </c>
      <c r="H210" s="87">
        <f t="shared" si="6"/>
        <v>1365.6058394160584</v>
      </c>
      <c r="I210" s="106">
        <f t="shared" si="7"/>
        <v>54.624233576642339</v>
      </c>
    </row>
    <row r="211" spans="2:9">
      <c r="B211" s="87" t="s">
        <v>374</v>
      </c>
      <c r="C211" s="87">
        <v>119.4890510948905</v>
      </c>
      <c r="D211" s="87">
        <v>138.97810218978103</v>
      </c>
      <c r="E211" s="87">
        <v>155.32846715328466</v>
      </c>
      <c r="F211" s="87">
        <v>129.97080291970801</v>
      </c>
      <c r="G211" s="87">
        <v>100.48175182481756</v>
      </c>
      <c r="H211" s="87">
        <f t="shared" si="6"/>
        <v>644.24817518248187</v>
      </c>
      <c r="I211" s="106">
        <f t="shared" si="7"/>
        <v>25.769927007299277</v>
      </c>
    </row>
    <row r="212" spans="2:9">
      <c r="B212" s="87" t="s">
        <v>375</v>
      </c>
      <c r="C212" s="87">
        <v>253.57664233576639</v>
      </c>
      <c r="D212" s="87">
        <v>285.25547445255546</v>
      </c>
      <c r="E212" s="87">
        <v>325.98540145985402</v>
      </c>
      <c r="F212" s="87">
        <v>249.43065693430583</v>
      </c>
      <c r="G212" s="87">
        <v>195.56204379562038</v>
      </c>
      <c r="H212" s="87">
        <f t="shared" si="6"/>
        <v>1309.8102189781021</v>
      </c>
      <c r="I212" s="106">
        <f t="shared" si="7"/>
        <v>52.392408759124081</v>
      </c>
    </row>
    <row r="213" spans="2:9">
      <c r="B213" s="87" t="s">
        <v>376</v>
      </c>
      <c r="C213" s="87">
        <v>79.343065693430731</v>
      </c>
      <c r="D213" s="87">
        <v>95.182481751824881</v>
      </c>
      <c r="E213" s="87">
        <v>104.23357664233576</v>
      </c>
      <c r="F213" s="87">
        <v>94.204379562043712</v>
      </c>
      <c r="G213" s="87">
        <v>72.014598540146054</v>
      </c>
      <c r="H213" s="87">
        <f t="shared" si="6"/>
        <v>444.97810218978111</v>
      </c>
      <c r="I213" s="106">
        <f t="shared" si="7"/>
        <v>17.799124087591245</v>
      </c>
    </row>
    <row r="214" spans="2:9">
      <c r="B214" s="87" t="s">
        <v>377</v>
      </c>
      <c r="C214" s="87">
        <v>153.21167883211677</v>
      </c>
      <c r="D214" s="87">
        <v>175.76642335766422</v>
      </c>
      <c r="E214" s="87">
        <v>198.24817518248176</v>
      </c>
      <c r="F214" s="87">
        <v>160.01459854014598</v>
      </c>
      <c r="G214" s="87">
        <v>124.39416058394158</v>
      </c>
      <c r="H214" s="87">
        <f t="shared" si="6"/>
        <v>811.63503649635027</v>
      </c>
      <c r="I214" s="106">
        <f t="shared" si="7"/>
        <v>32.465401459854014</v>
      </c>
    </row>
    <row r="215" spans="2:9">
      <c r="B215" s="87" t="s">
        <v>378</v>
      </c>
      <c r="C215" s="87">
        <v>254.3795620437956</v>
      </c>
      <c r="D215" s="87">
        <v>286.13138686131458</v>
      </c>
      <c r="E215" s="87">
        <v>327.00729927007296</v>
      </c>
      <c r="F215" s="87">
        <v>250.14598540145911</v>
      </c>
      <c r="G215" s="87">
        <v>196.13138686131384</v>
      </c>
      <c r="H215" s="87">
        <f t="shared" si="6"/>
        <v>1313.7956204379559</v>
      </c>
      <c r="I215" s="106">
        <f t="shared" si="7"/>
        <v>52.551824817518238</v>
      </c>
    </row>
    <row r="216" spans="2:9">
      <c r="B216" s="87" t="s">
        <v>379</v>
      </c>
      <c r="C216" s="87">
        <v>51.605839416058394</v>
      </c>
      <c r="D216" s="87">
        <v>55.737226277372258</v>
      </c>
      <c r="E216" s="87">
        <v>63.824817518248167</v>
      </c>
      <c r="F216" s="87">
        <v>70.729927007299267</v>
      </c>
      <c r="G216" s="87">
        <v>71.467153284671525</v>
      </c>
      <c r="H216" s="87">
        <f t="shared" si="6"/>
        <v>313.36496350364962</v>
      </c>
      <c r="I216" s="106">
        <f t="shared" si="7"/>
        <v>12.534598540145986</v>
      </c>
    </row>
    <row r="217" spans="2:9">
      <c r="B217" s="87" t="s">
        <v>380</v>
      </c>
      <c r="C217" s="87">
        <v>66.49635036496349</v>
      </c>
      <c r="D217" s="87">
        <v>81.167883211678898</v>
      </c>
      <c r="E217" s="87">
        <v>87.883211678832112</v>
      </c>
      <c r="F217" s="87">
        <v>82.759124087591161</v>
      </c>
      <c r="G217" s="87">
        <v>62.905109489051092</v>
      </c>
      <c r="H217" s="87">
        <f t="shared" si="6"/>
        <v>381.21167883211677</v>
      </c>
      <c r="I217" s="106">
        <f t="shared" si="7"/>
        <v>15.248467153284672</v>
      </c>
    </row>
    <row r="218" spans="2:9">
      <c r="B218" s="87" t="s">
        <v>381</v>
      </c>
      <c r="C218" s="87">
        <v>198.17518248175182</v>
      </c>
      <c r="D218" s="87">
        <v>224.8175182481759</v>
      </c>
      <c r="E218" s="87">
        <v>255.47445255474452</v>
      </c>
      <c r="F218" s="87">
        <v>200.07299270072917</v>
      </c>
      <c r="G218" s="87">
        <v>156.2773722627737</v>
      </c>
      <c r="H218" s="87">
        <f t="shared" si="6"/>
        <v>1034.817518248175</v>
      </c>
      <c r="I218" s="106">
        <f t="shared" si="7"/>
        <v>41.392700729927</v>
      </c>
    </row>
    <row r="219" spans="2:9">
      <c r="B219" s="87" t="s">
        <v>382</v>
      </c>
      <c r="C219" s="87">
        <v>77.737226277372329</v>
      </c>
      <c r="D219" s="87">
        <v>93.43065693430664</v>
      </c>
      <c r="E219" s="87">
        <v>102.18978102189772</v>
      </c>
      <c r="F219" s="87">
        <v>92.773722627737143</v>
      </c>
      <c r="G219" s="87">
        <v>70.875912408759191</v>
      </c>
      <c r="H219" s="87">
        <f t="shared" si="6"/>
        <v>437.00729927007296</v>
      </c>
      <c r="I219" s="106">
        <f t="shared" si="7"/>
        <v>17.48029197080292</v>
      </c>
    </row>
    <row r="220" spans="2:9">
      <c r="B220" s="87" t="s">
        <v>383</v>
      </c>
      <c r="C220" s="87">
        <v>158.02919708029196</v>
      </c>
      <c r="D220" s="87">
        <v>181.02189781021897</v>
      </c>
      <c r="E220" s="87">
        <v>204.3795620437956</v>
      </c>
      <c r="F220" s="87">
        <v>164.30656934306569</v>
      </c>
      <c r="G220" s="87">
        <v>127.81021897810217</v>
      </c>
      <c r="H220" s="87">
        <f t="shared" si="6"/>
        <v>835.54744525547449</v>
      </c>
      <c r="I220" s="106">
        <f t="shared" si="7"/>
        <v>33.421897810218979</v>
      </c>
    </row>
    <row r="221" spans="2:9">
      <c r="B221" s="87" t="s">
        <v>384</v>
      </c>
      <c r="C221" s="87">
        <v>189.34306569343062</v>
      </c>
      <c r="D221" s="87">
        <v>215.18248175182552</v>
      </c>
      <c r="E221" s="87">
        <v>244.23357664233578</v>
      </c>
      <c r="F221" s="87">
        <v>192.20437956204307</v>
      </c>
      <c r="G221" s="87">
        <v>150.01459854014598</v>
      </c>
      <c r="H221" s="87">
        <f t="shared" si="6"/>
        <v>990.97810218978111</v>
      </c>
      <c r="I221" s="106">
        <f t="shared" si="7"/>
        <v>39.639124087591249</v>
      </c>
    </row>
    <row r="222" spans="2:9">
      <c r="B222" s="87" t="s">
        <v>385</v>
      </c>
      <c r="C222" s="87">
        <v>105.03649635036496</v>
      </c>
      <c r="D222" s="87">
        <v>123.21167883211679</v>
      </c>
      <c r="E222" s="87">
        <v>136.93430656934305</v>
      </c>
      <c r="F222" s="87">
        <v>117.09489051094891</v>
      </c>
      <c r="G222" s="87">
        <v>90.233576642335834</v>
      </c>
      <c r="H222" s="87">
        <f t="shared" si="6"/>
        <v>572.51094890510956</v>
      </c>
      <c r="I222" s="106">
        <f t="shared" si="7"/>
        <v>22.900437956204382</v>
      </c>
    </row>
    <row r="223" spans="2:9">
      <c r="B223" s="87" t="s">
        <v>386</v>
      </c>
      <c r="C223" s="87">
        <v>150</v>
      </c>
      <c r="D223" s="87">
        <v>172.26277372262771</v>
      </c>
      <c r="E223" s="87">
        <v>194.16058394160584</v>
      </c>
      <c r="F223" s="87">
        <v>157.15328467153284</v>
      </c>
      <c r="G223" s="87">
        <v>122.11678832116789</v>
      </c>
      <c r="H223" s="87">
        <f t="shared" si="6"/>
        <v>795.6934306569342</v>
      </c>
      <c r="I223" s="106">
        <f t="shared" si="7"/>
        <v>31.827737226277367</v>
      </c>
    </row>
    <row r="224" spans="2:9">
      <c r="B224" s="87" t="s">
        <v>387</v>
      </c>
      <c r="C224" s="87">
        <v>132.33576642335765</v>
      </c>
      <c r="D224" s="87">
        <v>152.99270072992698</v>
      </c>
      <c r="E224" s="87">
        <v>171.6788321167883</v>
      </c>
      <c r="F224" s="87">
        <v>141.41605839416059</v>
      </c>
      <c r="G224" s="87">
        <v>109.59124087591239</v>
      </c>
      <c r="H224" s="87">
        <f t="shared" si="6"/>
        <v>708.01459854014593</v>
      </c>
      <c r="I224" s="106">
        <f t="shared" si="7"/>
        <v>28.320583941605836</v>
      </c>
    </row>
    <row r="225" spans="2:9">
      <c r="B225" s="87" t="s">
        <v>388</v>
      </c>
      <c r="C225" s="87">
        <v>259.99999999999994</v>
      </c>
      <c r="D225" s="87">
        <v>292.26277372262842</v>
      </c>
      <c r="E225" s="87">
        <v>334.16058394160581</v>
      </c>
      <c r="F225" s="87">
        <v>255.15328467153208</v>
      </c>
      <c r="G225" s="87">
        <v>200.11678832116783</v>
      </c>
      <c r="H225" s="87">
        <f t="shared" si="6"/>
        <v>1341.693430656934</v>
      </c>
      <c r="I225" s="106">
        <f t="shared" si="7"/>
        <v>53.66773722627736</v>
      </c>
    </row>
    <row r="226" spans="2:9">
      <c r="B226" s="87" t="s">
        <v>389</v>
      </c>
      <c r="C226" s="87">
        <v>168.46715328467153</v>
      </c>
      <c r="D226" s="87">
        <v>192.4087591240876</v>
      </c>
      <c r="E226" s="87">
        <v>217.66423357664232</v>
      </c>
      <c r="F226" s="87">
        <v>173.60583941605839</v>
      </c>
      <c r="G226" s="87">
        <v>135.21167883211677</v>
      </c>
      <c r="H226" s="87">
        <f t="shared" si="6"/>
        <v>887.35766423357654</v>
      </c>
      <c r="I226" s="106">
        <f t="shared" si="7"/>
        <v>35.49430656934306</v>
      </c>
    </row>
    <row r="227" spans="2:9">
      <c r="B227" s="87" t="s">
        <v>390</v>
      </c>
      <c r="C227" s="87">
        <v>170.87591240875912</v>
      </c>
      <c r="D227" s="87">
        <v>195.03649635036493</v>
      </c>
      <c r="E227" s="87">
        <v>220.72992700729924</v>
      </c>
      <c r="F227" s="87">
        <v>175.7518248175175</v>
      </c>
      <c r="G227" s="87">
        <v>136.91970802919707</v>
      </c>
      <c r="H227" s="87">
        <f t="shared" si="6"/>
        <v>899.31386861313774</v>
      </c>
      <c r="I227" s="106">
        <f t="shared" si="7"/>
        <v>35.97255474452551</v>
      </c>
    </row>
    <row r="228" spans="2:9">
      <c r="B228" s="87" t="s">
        <v>390</v>
      </c>
      <c r="C228" s="87">
        <v>190.94890510948906</v>
      </c>
      <c r="D228" s="87">
        <v>216.93430656934379</v>
      </c>
      <c r="E228" s="87">
        <v>246.2773722627737</v>
      </c>
      <c r="F228" s="87">
        <v>193.63503649634961</v>
      </c>
      <c r="G228" s="87">
        <v>151.15328467153284</v>
      </c>
      <c r="H228" s="87">
        <f t="shared" si="6"/>
        <v>998.94890510948903</v>
      </c>
      <c r="I228" s="106">
        <f t="shared" si="7"/>
        <v>39.957956204379563</v>
      </c>
    </row>
    <row r="229" spans="2:9">
      <c r="B229" s="87" t="s">
        <v>391</v>
      </c>
      <c r="C229" s="87">
        <v>182.91970802919707</v>
      </c>
      <c r="D229" s="87">
        <v>208.17518248175256</v>
      </c>
      <c r="E229" s="87">
        <v>236.0583941605839</v>
      </c>
      <c r="F229" s="87">
        <v>186.48175182481677</v>
      </c>
      <c r="G229" s="87">
        <v>145.45985401459853</v>
      </c>
      <c r="H229" s="87">
        <f t="shared" si="6"/>
        <v>959.09489051094897</v>
      </c>
      <c r="I229" s="106">
        <f t="shared" si="7"/>
        <v>38.363795620437962</v>
      </c>
    </row>
    <row r="230" spans="2:9">
      <c r="B230" s="87" t="s">
        <v>392</v>
      </c>
      <c r="C230" s="87">
        <v>162.04379562043795</v>
      </c>
      <c r="D230" s="87">
        <v>185.40145985401458</v>
      </c>
      <c r="E230" s="87">
        <v>209.4890510948905</v>
      </c>
      <c r="F230" s="87">
        <v>167.88321167883211</v>
      </c>
      <c r="G230" s="87">
        <v>130.65693430656933</v>
      </c>
      <c r="H230" s="87">
        <f t="shared" si="6"/>
        <v>855.47445255474463</v>
      </c>
      <c r="I230" s="106">
        <f t="shared" si="7"/>
        <v>34.218978102189787</v>
      </c>
    </row>
    <row r="231" spans="2:9">
      <c r="B231" s="87" t="s">
        <v>393</v>
      </c>
      <c r="C231" s="87">
        <v>163.64963503649633</v>
      </c>
      <c r="D231" s="87">
        <v>187.15328467153282</v>
      </c>
      <c r="E231" s="87">
        <v>211.53284671532845</v>
      </c>
      <c r="F231" s="87">
        <v>169.31386861313868</v>
      </c>
      <c r="G231" s="87">
        <v>131.79562043795619</v>
      </c>
      <c r="H231" s="87">
        <f t="shared" si="6"/>
        <v>863.44525547445255</v>
      </c>
      <c r="I231" s="106">
        <f t="shared" si="7"/>
        <v>34.537810218978102</v>
      </c>
    </row>
    <row r="232" spans="2:9">
      <c r="B232" s="87" t="s">
        <v>393</v>
      </c>
      <c r="C232" s="87">
        <v>227.88321167883208</v>
      </c>
      <c r="D232" s="87">
        <v>257.2262773722635</v>
      </c>
      <c r="E232" s="87">
        <v>293.28467153284669</v>
      </c>
      <c r="F232" s="87">
        <v>226.5401459854007</v>
      </c>
      <c r="G232" s="87">
        <v>177.34306569343065</v>
      </c>
      <c r="H232" s="87">
        <f t="shared" si="6"/>
        <v>1182.2773722627737</v>
      </c>
      <c r="I232" s="106">
        <f t="shared" si="7"/>
        <v>47.291094890510948</v>
      </c>
    </row>
    <row r="233" spans="2:9">
      <c r="B233" s="87" t="s">
        <v>394</v>
      </c>
      <c r="C233" s="87">
        <v>47.226277372262771</v>
      </c>
      <c r="D233" s="87">
        <v>60.145985401459853</v>
      </c>
      <c r="E233" s="87">
        <v>63.357664233576635</v>
      </c>
      <c r="F233" s="87">
        <v>65.591240875912405</v>
      </c>
      <c r="G233" s="87">
        <v>49.240875912408761</v>
      </c>
      <c r="H233" s="87">
        <f t="shared" si="6"/>
        <v>285.56204379562041</v>
      </c>
      <c r="I233" s="106">
        <f t="shared" si="7"/>
        <v>11.422481751824817</v>
      </c>
    </row>
    <row r="234" spans="2:9">
      <c r="B234" s="87" t="s">
        <v>395</v>
      </c>
      <c r="C234" s="87">
        <v>48.029197080291965</v>
      </c>
      <c r="D234" s="87">
        <v>61.021897810218967</v>
      </c>
      <c r="E234" s="87">
        <v>64.379562043795616</v>
      </c>
      <c r="F234" s="87">
        <v>66.306569343065689</v>
      </c>
      <c r="G234" s="87">
        <v>49.810218978102185</v>
      </c>
      <c r="H234" s="87">
        <f t="shared" si="6"/>
        <v>289.54744525547443</v>
      </c>
      <c r="I234" s="106">
        <f t="shared" si="7"/>
        <v>11.581897810218978</v>
      </c>
    </row>
    <row r="235" spans="2:9">
      <c r="B235" s="87" t="s">
        <v>396</v>
      </c>
      <c r="C235" s="87">
        <v>92.189781021897872</v>
      </c>
      <c r="D235" s="87">
        <v>109.19708029197079</v>
      </c>
      <c r="E235" s="87">
        <v>120.5839416058394</v>
      </c>
      <c r="F235" s="87">
        <v>105.64963503649635</v>
      </c>
      <c r="G235" s="87">
        <v>81.124087591240936</v>
      </c>
      <c r="H235" s="87">
        <f t="shared" si="6"/>
        <v>508.74452554744539</v>
      </c>
      <c r="I235" s="106">
        <f t="shared" si="7"/>
        <v>20.349781021897815</v>
      </c>
    </row>
    <row r="236" spans="2:9">
      <c r="B236" s="87" t="s">
        <v>397</v>
      </c>
      <c r="C236" s="87">
        <v>99.416058394160657</v>
      </c>
      <c r="D236" s="87">
        <v>117.08029197080292</v>
      </c>
      <c r="E236" s="87">
        <v>129.78102189781021</v>
      </c>
      <c r="F236" s="87">
        <v>112.08759124087591</v>
      </c>
      <c r="G236" s="87">
        <v>86.248175182481816</v>
      </c>
      <c r="H236" s="87">
        <f t="shared" si="6"/>
        <v>544.61313868613149</v>
      </c>
      <c r="I236" s="106">
        <f t="shared" si="7"/>
        <v>21.784525547445259</v>
      </c>
    </row>
    <row r="237" spans="2:9">
      <c r="B237" s="87" t="s">
        <v>398</v>
      </c>
      <c r="C237" s="87">
        <v>172.48175182481751</v>
      </c>
      <c r="D237" s="87">
        <v>196.78832116788323</v>
      </c>
      <c r="E237" s="87">
        <v>222.77372262773721</v>
      </c>
      <c r="F237" s="87">
        <v>177.18248175182407</v>
      </c>
      <c r="G237" s="87">
        <v>138.05839416058393</v>
      </c>
      <c r="H237" s="87">
        <f t="shared" si="6"/>
        <v>907.284671532846</v>
      </c>
      <c r="I237" s="106">
        <f t="shared" si="7"/>
        <v>36.291386861313839</v>
      </c>
    </row>
    <row r="238" spans="2:9">
      <c r="B238" s="87" t="s">
        <v>399</v>
      </c>
      <c r="C238" s="87">
        <v>263.21167883211677</v>
      </c>
      <c r="D238" s="87">
        <v>295.76642335766496</v>
      </c>
      <c r="E238" s="87">
        <v>338.2481751824817</v>
      </c>
      <c r="F238" s="87">
        <v>258.01459854014524</v>
      </c>
      <c r="G238" s="87">
        <v>202.39416058394158</v>
      </c>
      <c r="H238" s="87">
        <f t="shared" si="6"/>
        <v>1357.6350364963503</v>
      </c>
      <c r="I238" s="106">
        <f t="shared" si="7"/>
        <v>54.305401459854011</v>
      </c>
    </row>
    <row r="239" spans="2:9">
      <c r="B239" s="87" t="s">
        <v>400</v>
      </c>
      <c r="C239" s="87">
        <v>157.22627737226276</v>
      </c>
      <c r="D239" s="87">
        <v>180.14598540145985</v>
      </c>
      <c r="E239" s="87">
        <v>203.35766423357666</v>
      </c>
      <c r="F239" s="87">
        <v>163.5912408759124</v>
      </c>
      <c r="G239" s="87">
        <v>127.24087591240874</v>
      </c>
      <c r="H239" s="87">
        <f t="shared" si="6"/>
        <v>831.56204379562041</v>
      </c>
      <c r="I239" s="106">
        <f t="shared" si="7"/>
        <v>33.262481751824815</v>
      </c>
    </row>
    <row r="240" spans="2:9">
      <c r="B240" s="87" t="s">
        <v>401</v>
      </c>
      <c r="C240" s="87">
        <v>65.693430656934297</v>
      </c>
      <c r="D240" s="87">
        <v>80.291970802919778</v>
      </c>
      <c r="E240" s="87">
        <v>86.861313868613138</v>
      </c>
      <c r="F240" s="87">
        <v>82.043795620437876</v>
      </c>
      <c r="G240" s="87">
        <v>62.335766423357661</v>
      </c>
      <c r="H240" s="87">
        <f t="shared" si="6"/>
        <v>377.22627737226276</v>
      </c>
      <c r="I240" s="106">
        <f t="shared" si="7"/>
        <v>15.089051094890511</v>
      </c>
    </row>
    <row r="241" spans="2:9">
      <c r="B241" s="87" t="s">
        <v>402</v>
      </c>
      <c r="C241" s="87">
        <v>150.80291970802918</v>
      </c>
      <c r="D241" s="87">
        <v>173.13868613138683</v>
      </c>
      <c r="E241" s="87">
        <v>195.18248175182478</v>
      </c>
      <c r="F241" s="87">
        <v>157.86861313868613</v>
      </c>
      <c r="G241" s="87">
        <v>122.68613138686132</v>
      </c>
      <c r="H241" s="87">
        <f t="shared" si="6"/>
        <v>799.67883211678827</v>
      </c>
      <c r="I241" s="106">
        <f t="shared" si="7"/>
        <v>31.987153284671532</v>
      </c>
    </row>
    <row r="242" spans="2:9">
      <c r="B242" s="87" t="s">
        <v>403</v>
      </c>
      <c r="C242" s="87">
        <v>227.08029197080293</v>
      </c>
      <c r="D242" s="87">
        <v>256.35036496350438</v>
      </c>
      <c r="E242" s="87">
        <v>292.26277372262768</v>
      </c>
      <c r="F242" s="87">
        <v>225.82481751824741</v>
      </c>
      <c r="G242" s="87">
        <v>176.77372262773721</v>
      </c>
      <c r="H242" s="87">
        <f t="shared" si="6"/>
        <v>1178.2919708029196</v>
      </c>
      <c r="I242" s="106">
        <f t="shared" si="7"/>
        <v>47.131678832116783</v>
      </c>
    </row>
    <row r="243" spans="2:9">
      <c r="B243" s="87" t="s">
        <v>404</v>
      </c>
      <c r="C243" s="87">
        <v>246.35036496350364</v>
      </c>
      <c r="D243" s="87">
        <v>277.37226277372338</v>
      </c>
      <c r="E243" s="87">
        <v>316.78832116788317</v>
      </c>
      <c r="F243" s="87">
        <v>242.99270072992627</v>
      </c>
      <c r="G243" s="87">
        <v>190.43795620437953</v>
      </c>
      <c r="H243" s="87">
        <f t="shared" si="6"/>
        <v>1273.9416058394161</v>
      </c>
      <c r="I243" s="106">
        <f t="shared" si="7"/>
        <v>50.957664233576644</v>
      </c>
    </row>
    <row r="244" spans="2:9">
      <c r="B244" s="87" t="s">
        <v>405</v>
      </c>
      <c r="C244" s="87">
        <v>76.934306569343136</v>
      </c>
      <c r="D244" s="87">
        <v>92.554744525547505</v>
      </c>
      <c r="E244" s="87">
        <v>101.16788321167876</v>
      </c>
      <c r="F244" s="87">
        <v>92.058394160583859</v>
      </c>
      <c r="G244" s="87">
        <v>70.30656934306576</v>
      </c>
      <c r="H244" s="87">
        <f t="shared" si="6"/>
        <v>433.021897810219</v>
      </c>
      <c r="I244" s="106">
        <f t="shared" si="7"/>
        <v>17.320875912408759</v>
      </c>
    </row>
    <row r="245" spans="2:9">
      <c r="B245" s="87" t="s">
        <v>406</v>
      </c>
      <c r="C245" s="87">
        <v>155.62043795620437</v>
      </c>
      <c r="D245" s="87">
        <v>178.39416058394158</v>
      </c>
      <c r="E245" s="87">
        <v>201.31386861313868</v>
      </c>
      <c r="F245" s="87">
        <v>162.16058394160584</v>
      </c>
      <c r="G245" s="87">
        <v>126.10218978102188</v>
      </c>
      <c r="H245" s="87">
        <f t="shared" si="6"/>
        <v>823.59124087591226</v>
      </c>
      <c r="I245" s="106">
        <f t="shared" si="7"/>
        <v>32.943649635036493</v>
      </c>
    </row>
    <row r="246" spans="2:9">
      <c r="B246" s="87" t="s">
        <v>407</v>
      </c>
      <c r="C246" s="87">
        <v>114.67153284671531</v>
      </c>
      <c r="D246" s="87">
        <v>133.72262773722625</v>
      </c>
      <c r="E246" s="87">
        <v>149.19708029197079</v>
      </c>
      <c r="F246" s="87">
        <v>125.67883211678831</v>
      </c>
      <c r="G246" s="87">
        <v>97.065693430657007</v>
      </c>
      <c r="H246" s="87">
        <f t="shared" si="6"/>
        <v>620.33576642335765</v>
      </c>
      <c r="I246" s="106">
        <f t="shared" si="7"/>
        <v>24.813430656934308</v>
      </c>
    </row>
    <row r="247" spans="2:9">
      <c r="B247" s="87" t="s">
        <v>408</v>
      </c>
      <c r="C247" s="87">
        <v>265.62043795620434</v>
      </c>
      <c r="D247" s="87">
        <v>298.39416058394232</v>
      </c>
      <c r="E247" s="87">
        <v>341.31386861313865</v>
      </c>
      <c r="F247" s="87">
        <v>260.16058394160507</v>
      </c>
      <c r="G247" s="87">
        <v>204.10218978102188</v>
      </c>
      <c r="H247" s="87">
        <f t="shared" si="6"/>
        <v>1369.5912408759123</v>
      </c>
      <c r="I247" s="106">
        <f t="shared" si="7"/>
        <v>54.78364963503649</v>
      </c>
    </row>
    <row r="248" spans="2:9">
      <c r="B248" s="87" t="s">
        <v>409</v>
      </c>
      <c r="C248" s="87">
        <v>262.40875912408757</v>
      </c>
      <c r="D248" s="87">
        <v>294.89051094890584</v>
      </c>
      <c r="E248" s="87">
        <v>337.22627737226276</v>
      </c>
      <c r="F248" s="87">
        <v>257.29927007299193</v>
      </c>
      <c r="G248" s="87">
        <v>201.82481751824815</v>
      </c>
      <c r="H248" s="87">
        <f t="shared" si="6"/>
        <v>1353.6496350364962</v>
      </c>
      <c r="I248" s="106">
        <f t="shared" si="7"/>
        <v>54.145985401459846</v>
      </c>
    </row>
    <row r="249" spans="2:9">
      <c r="B249" s="87" t="s">
        <v>410</v>
      </c>
      <c r="C249" s="87">
        <v>125.10948905109488</v>
      </c>
      <c r="D249" s="87">
        <v>145.1094890510949</v>
      </c>
      <c r="E249" s="87">
        <v>162.48175182481751</v>
      </c>
      <c r="F249" s="87">
        <v>134.978102189781</v>
      </c>
      <c r="G249" s="87">
        <v>104.46715328467153</v>
      </c>
      <c r="H249" s="87">
        <f t="shared" si="6"/>
        <v>672.14598540145982</v>
      </c>
      <c r="I249" s="106">
        <f t="shared" si="7"/>
        <v>26.885839416058392</v>
      </c>
    </row>
    <row r="250" spans="2:9">
      <c r="B250" s="87" t="s">
        <v>410</v>
      </c>
      <c r="C250" s="87">
        <v>251.97080291970801</v>
      </c>
      <c r="D250" s="87">
        <v>283.50364963503722</v>
      </c>
      <c r="E250" s="87">
        <v>323.94160583941601</v>
      </c>
      <c r="F250" s="87">
        <v>247.99999999999926</v>
      </c>
      <c r="G250" s="87">
        <v>194.42335766423358</v>
      </c>
      <c r="H250" s="87">
        <f t="shared" si="6"/>
        <v>1301.8394160583941</v>
      </c>
      <c r="I250" s="106">
        <f t="shared" si="7"/>
        <v>52.073576642335766</v>
      </c>
    </row>
    <row r="251" spans="2:9">
      <c r="B251" s="87" t="s">
        <v>411</v>
      </c>
      <c r="C251" s="87">
        <v>90.58394160583947</v>
      </c>
      <c r="D251" s="87">
        <v>107.44525547445254</v>
      </c>
      <c r="E251" s="87">
        <v>118.54014598540145</v>
      </c>
      <c r="F251" s="87">
        <v>104.21897810218978</v>
      </c>
      <c r="G251" s="87">
        <v>79.985401459854074</v>
      </c>
      <c r="H251" s="87">
        <f t="shared" si="6"/>
        <v>500.77372262773736</v>
      </c>
      <c r="I251" s="106">
        <f t="shared" si="7"/>
        <v>20.030948905109494</v>
      </c>
    </row>
    <row r="252" spans="2:9">
      <c r="B252" s="87" t="s">
        <v>412</v>
      </c>
      <c r="C252" s="87">
        <v>124.30656934306569</v>
      </c>
      <c r="D252" s="87">
        <v>144.23357664233575</v>
      </c>
      <c r="E252" s="87">
        <v>161.45985401459851</v>
      </c>
      <c r="F252" s="87">
        <v>134.26277372262771</v>
      </c>
      <c r="G252" s="87">
        <v>103.89781021897809</v>
      </c>
      <c r="H252" s="87">
        <f t="shared" si="6"/>
        <v>668.16058394160564</v>
      </c>
      <c r="I252" s="106">
        <f t="shared" si="7"/>
        <v>26.726423357664228</v>
      </c>
    </row>
    <row r="253" spans="2:9">
      <c r="B253" s="87" t="s">
        <v>412</v>
      </c>
      <c r="C253" s="87">
        <v>243.13868613138686</v>
      </c>
      <c r="D253" s="87">
        <v>273.86861313868684</v>
      </c>
      <c r="E253" s="87">
        <v>312.70072992700727</v>
      </c>
      <c r="F253" s="87">
        <v>240.1313868613131</v>
      </c>
      <c r="G253" s="87">
        <v>188.16058394160581</v>
      </c>
      <c r="H253" s="87">
        <f t="shared" si="6"/>
        <v>1257.9999999999998</v>
      </c>
      <c r="I253" s="106">
        <f t="shared" si="7"/>
        <v>50.319999999999993</v>
      </c>
    </row>
    <row r="254" spans="2:9">
      <c r="B254" s="87" t="s">
        <v>413</v>
      </c>
      <c r="C254" s="87">
        <v>171.6788321167883</v>
      </c>
      <c r="D254" s="87">
        <v>195.91240875912405</v>
      </c>
      <c r="E254" s="87">
        <v>221.75182481751824</v>
      </c>
      <c r="F254" s="87">
        <v>176.46715328467079</v>
      </c>
      <c r="G254" s="87">
        <v>137.4890510948905</v>
      </c>
      <c r="H254" s="87">
        <f t="shared" si="6"/>
        <v>903.29927007299193</v>
      </c>
      <c r="I254" s="106">
        <f t="shared" si="7"/>
        <v>36.131970802919675</v>
      </c>
    </row>
    <row r="255" spans="2:9">
      <c r="B255" s="87" t="s">
        <v>414</v>
      </c>
      <c r="C255" s="87">
        <v>50.07299270072992</v>
      </c>
      <c r="D255" s="87">
        <v>53.489051094890506</v>
      </c>
      <c r="E255" s="87">
        <v>59.941605839416056</v>
      </c>
      <c r="F255" s="87">
        <v>65.109489051094883</v>
      </c>
      <c r="G255" s="87">
        <v>66.919708029197082</v>
      </c>
      <c r="H255" s="87">
        <f t="shared" si="6"/>
        <v>295.53284671532845</v>
      </c>
      <c r="I255" s="106">
        <f t="shared" si="7"/>
        <v>11.821313868613139</v>
      </c>
    </row>
    <row r="256" spans="2:9">
      <c r="B256" s="87" t="s">
        <v>415</v>
      </c>
      <c r="C256" s="87">
        <v>212.62773722627736</v>
      </c>
      <c r="D256" s="87">
        <v>240.58394160584012</v>
      </c>
      <c r="E256" s="87">
        <v>273.8686131386861</v>
      </c>
      <c r="F256" s="87">
        <v>212.94890510948829</v>
      </c>
      <c r="G256" s="87">
        <v>166.52554744525546</v>
      </c>
      <c r="H256" s="87">
        <f t="shared" si="6"/>
        <v>1106.5547445255472</v>
      </c>
      <c r="I256" s="106">
        <f t="shared" si="7"/>
        <v>44.262189781021888</v>
      </c>
    </row>
    <row r="257" spans="2:9">
      <c r="B257" s="87" t="s">
        <v>416</v>
      </c>
      <c r="C257" s="87">
        <v>251.16788321167883</v>
      </c>
      <c r="D257" s="87">
        <v>282.6277372262781</v>
      </c>
      <c r="E257" s="87">
        <v>322.91970802919701</v>
      </c>
      <c r="F257" s="87">
        <v>247.28467153284598</v>
      </c>
      <c r="G257" s="87">
        <v>193.85401459854015</v>
      </c>
      <c r="H257" s="87">
        <f t="shared" si="6"/>
        <v>1297.8540145985401</v>
      </c>
      <c r="I257" s="106">
        <f t="shared" si="7"/>
        <v>51.914160583941602</v>
      </c>
    </row>
    <row r="258" spans="2:9">
      <c r="B258" s="87" t="s">
        <v>417</v>
      </c>
      <c r="C258" s="87">
        <v>71.313868613138752</v>
      </c>
      <c r="D258" s="87">
        <v>86.423357664233649</v>
      </c>
      <c r="E258" s="87">
        <v>94.014598540145897</v>
      </c>
      <c r="F258" s="87">
        <v>87.051094890510868</v>
      </c>
      <c r="G258" s="87">
        <v>66.321167883211672</v>
      </c>
      <c r="H258" s="87">
        <f t="shared" si="6"/>
        <v>405.12408759124082</v>
      </c>
      <c r="I258" s="106">
        <f t="shared" si="7"/>
        <v>16.204963503649633</v>
      </c>
    </row>
    <row r="259" spans="2:9">
      <c r="B259" s="87" t="s">
        <v>418</v>
      </c>
      <c r="C259" s="87">
        <v>96.204379562043854</v>
      </c>
      <c r="D259" s="87">
        <v>113.57664233576641</v>
      </c>
      <c r="E259" s="87">
        <v>125.69343065693428</v>
      </c>
      <c r="F259" s="87">
        <v>109.22627737226276</v>
      </c>
      <c r="G259" s="87">
        <v>83.970802919708106</v>
      </c>
      <c r="H259" s="87">
        <f t="shared" si="6"/>
        <v>528.67153284671542</v>
      </c>
      <c r="I259" s="106">
        <f t="shared" si="7"/>
        <v>21.146861313868616</v>
      </c>
    </row>
    <row r="260" spans="2:9">
      <c r="B260" s="87" t="s">
        <v>419</v>
      </c>
      <c r="C260" s="87">
        <v>167.66423357664232</v>
      </c>
      <c r="D260" s="87">
        <v>191.53284671532845</v>
      </c>
      <c r="E260" s="87">
        <v>216.64233576642334</v>
      </c>
      <c r="F260" s="87">
        <v>172.8905109489051</v>
      </c>
      <c r="G260" s="87">
        <v>134.64233576642334</v>
      </c>
      <c r="H260" s="87">
        <f t="shared" si="6"/>
        <v>883.37226277372258</v>
      </c>
      <c r="I260" s="106">
        <f t="shared" si="7"/>
        <v>35.334890510948902</v>
      </c>
    </row>
    <row r="261" spans="2:9">
      <c r="B261" s="87" t="s">
        <v>420</v>
      </c>
      <c r="C261" s="87">
        <v>169.27007299270073</v>
      </c>
      <c r="D261" s="87">
        <v>193.28467153284672</v>
      </c>
      <c r="E261" s="87">
        <v>218.68613138686132</v>
      </c>
      <c r="F261" s="87">
        <v>174.32116788321167</v>
      </c>
      <c r="G261" s="87">
        <v>135.78102189781021</v>
      </c>
      <c r="H261" s="87">
        <f t="shared" si="6"/>
        <v>891.34306569343062</v>
      </c>
      <c r="I261" s="106">
        <f t="shared" si="7"/>
        <v>35.653722627737224</v>
      </c>
    </row>
    <row r="262" spans="2:9">
      <c r="B262" s="87" t="s">
        <v>421</v>
      </c>
      <c r="C262" s="87">
        <v>142.77372262773721</v>
      </c>
      <c r="D262" s="87">
        <v>164.3795620437956</v>
      </c>
      <c r="E262" s="87">
        <v>184.96350364963502</v>
      </c>
      <c r="F262" s="87">
        <v>150.71532846715326</v>
      </c>
      <c r="G262" s="87">
        <v>116.99270072992699</v>
      </c>
      <c r="H262" s="87">
        <f t="shared" si="6"/>
        <v>759.8248175182481</v>
      </c>
      <c r="I262" s="106">
        <f t="shared" si="7"/>
        <v>30.392992700729923</v>
      </c>
    </row>
    <row r="263" spans="2:9">
      <c r="B263" s="87" t="s">
        <v>422</v>
      </c>
      <c r="C263" s="87">
        <v>48.832116788321166</v>
      </c>
      <c r="D263" s="87">
        <v>61.897810218978094</v>
      </c>
      <c r="E263" s="87">
        <v>65.40145985401459</v>
      </c>
      <c r="F263" s="87">
        <v>67.021897810218974</v>
      </c>
      <c r="G263" s="87">
        <v>50.379562043795616</v>
      </c>
      <c r="H263" s="87">
        <f t="shared" si="6"/>
        <v>293.53284671532845</v>
      </c>
      <c r="I263" s="106">
        <f t="shared" si="7"/>
        <v>11.741313868613139</v>
      </c>
    </row>
    <row r="264" spans="2:9">
      <c r="B264" s="87" t="s">
        <v>423</v>
      </c>
      <c r="C264" s="87">
        <v>121.89781021897809</v>
      </c>
      <c r="D264" s="87">
        <v>141.60583941605839</v>
      </c>
      <c r="E264" s="87">
        <v>158.39416058394158</v>
      </c>
      <c r="F264" s="87">
        <v>132.11678832116786</v>
      </c>
      <c r="G264" s="87">
        <v>102.1897810218978</v>
      </c>
      <c r="H264" s="87">
        <f t="shared" si="6"/>
        <v>656.20437956204375</v>
      </c>
      <c r="I264" s="106">
        <f t="shared" si="7"/>
        <v>26.248175182481752</v>
      </c>
    </row>
    <row r="265" spans="2:9">
      <c r="B265" s="87" t="s">
        <v>424</v>
      </c>
      <c r="C265" s="87">
        <v>49.635036496350359</v>
      </c>
      <c r="D265" s="87">
        <v>62.773722627737222</v>
      </c>
      <c r="E265" s="87">
        <v>66.423357664233578</v>
      </c>
      <c r="F265" s="87">
        <v>67.737226277372258</v>
      </c>
      <c r="G265" s="87">
        <v>50.948905109489047</v>
      </c>
      <c r="H265" s="87">
        <f t="shared" si="6"/>
        <v>297.51824817518246</v>
      </c>
      <c r="I265" s="106">
        <f t="shared" si="7"/>
        <v>11.900729927007299</v>
      </c>
    </row>
    <row r="266" spans="2:9">
      <c r="B266" s="87" t="s">
        <v>425</v>
      </c>
      <c r="C266" s="87">
        <v>54.452554744525536</v>
      </c>
      <c r="D266" s="87">
        <v>68.029197080291965</v>
      </c>
      <c r="E266" s="87">
        <v>72.554744525547449</v>
      </c>
      <c r="F266" s="87">
        <v>72.029197080291894</v>
      </c>
      <c r="G266" s="87">
        <v>54.364963503649626</v>
      </c>
      <c r="H266" s="87">
        <f t="shared" si="6"/>
        <v>321.43065693430646</v>
      </c>
      <c r="I266" s="106">
        <f t="shared" si="7"/>
        <v>12.857226277372259</v>
      </c>
    </row>
    <row r="267" spans="2:9">
      <c r="B267" s="87" t="s">
        <v>426</v>
      </c>
      <c r="C267" s="87">
        <v>51.240875912408754</v>
      </c>
      <c r="D267" s="87">
        <v>64.525547445255469</v>
      </c>
      <c r="E267" s="87">
        <v>68.467153284671525</v>
      </c>
      <c r="F267" s="87">
        <v>69.167883211678827</v>
      </c>
      <c r="G267" s="87">
        <v>52.087591240875909</v>
      </c>
      <c r="H267" s="87">
        <f t="shared" si="6"/>
        <v>305.4890510948905</v>
      </c>
      <c r="I267" s="106">
        <f t="shared" si="7"/>
        <v>12.219562043795619</v>
      </c>
    </row>
    <row r="268" spans="2:9">
      <c r="B268" s="87" t="s">
        <v>427</v>
      </c>
      <c r="C268" s="87">
        <v>88.978102189781097</v>
      </c>
      <c r="D268" s="87">
        <v>105.69343065693431</v>
      </c>
      <c r="E268" s="87">
        <v>116.49635036496349</v>
      </c>
      <c r="F268" s="87">
        <v>102.7883211678832</v>
      </c>
      <c r="G268" s="87">
        <v>78.846715328467212</v>
      </c>
      <c r="H268" s="87">
        <f t="shared" si="6"/>
        <v>492.80291970802932</v>
      </c>
      <c r="I268" s="106">
        <f t="shared" si="7"/>
        <v>19.712116788321172</v>
      </c>
    </row>
    <row r="269" spans="2:9">
      <c r="B269" s="87" t="s">
        <v>428</v>
      </c>
      <c r="C269" s="87">
        <v>219.85401459854012</v>
      </c>
      <c r="D269" s="87">
        <v>248.46715328467224</v>
      </c>
      <c r="E269" s="87">
        <v>283.06569343065689</v>
      </c>
      <c r="F269" s="87">
        <v>219.38686131386785</v>
      </c>
      <c r="G269" s="87">
        <v>171.64963503649633</v>
      </c>
      <c r="H269" s="87">
        <f t="shared" si="6"/>
        <v>1142.4233576642334</v>
      </c>
      <c r="I269" s="106">
        <f t="shared" si="7"/>
        <v>45.696934306569339</v>
      </c>
    </row>
    <row r="270" spans="2:9">
      <c r="B270" s="87" t="s">
        <v>429</v>
      </c>
      <c r="C270" s="87">
        <v>149.19708029197079</v>
      </c>
      <c r="D270" s="87">
        <v>171.38686131386862</v>
      </c>
      <c r="E270" s="87">
        <v>193.13868613138686</v>
      </c>
      <c r="F270" s="87">
        <v>156.43795620437953</v>
      </c>
      <c r="G270" s="87">
        <v>121.54744525547443</v>
      </c>
      <c r="H270" s="87">
        <f t="shared" ref="H270:H326" si="8">SUM(C270:G270)</f>
        <v>791.70802919708035</v>
      </c>
      <c r="I270" s="106">
        <f t="shared" ref="I270:I326" si="9">H270*$C$10</f>
        <v>31.668321167883214</v>
      </c>
    </row>
    <row r="271" spans="2:9">
      <c r="B271" s="87" t="s">
        <v>430</v>
      </c>
      <c r="C271" s="87">
        <v>266.42335766423355</v>
      </c>
      <c r="D271" s="87">
        <v>299.27007299270144</v>
      </c>
      <c r="E271" s="87">
        <v>342.33576642335765</v>
      </c>
      <c r="F271" s="87">
        <v>260.87591240875838</v>
      </c>
      <c r="G271" s="87">
        <v>204.67153284671531</v>
      </c>
      <c r="H271" s="87">
        <f t="shared" si="8"/>
        <v>1373.5766423357663</v>
      </c>
      <c r="I271" s="106">
        <f t="shared" si="9"/>
        <v>54.943065693430654</v>
      </c>
    </row>
    <row r="272" spans="2:9">
      <c r="B272" s="87" t="s">
        <v>431</v>
      </c>
      <c r="C272" s="87">
        <v>156.42335766423358</v>
      </c>
      <c r="D272" s="87">
        <v>179.2700729927007</v>
      </c>
      <c r="E272" s="87">
        <v>202.33576642335765</v>
      </c>
      <c r="F272" s="87">
        <v>162.87591240875909</v>
      </c>
      <c r="G272" s="87">
        <v>126.67153284671531</v>
      </c>
      <c r="H272" s="87">
        <f t="shared" si="8"/>
        <v>827.57664233576634</v>
      </c>
      <c r="I272" s="106">
        <f t="shared" si="9"/>
        <v>33.103065693430651</v>
      </c>
    </row>
    <row r="273" spans="2:9">
      <c r="B273" s="87" t="s">
        <v>432</v>
      </c>
      <c r="C273" s="87">
        <v>187.73722627737223</v>
      </c>
      <c r="D273" s="87">
        <v>213.43065693430728</v>
      </c>
      <c r="E273" s="87">
        <v>242.1897810218978</v>
      </c>
      <c r="F273" s="87">
        <v>190.77372262773648</v>
      </c>
      <c r="G273" s="87">
        <v>148.87591240875912</v>
      </c>
      <c r="H273" s="87">
        <f t="shared" si="8"/>
        <v>983.00729927007296</v>
      </c>
      <c r="I273" s="106">
        <f t="shared" si="9"/>
        <v>39.32029197080292</v>
      </c>
    </row>
    <row r="274" spans="2:9">
      <c r="B274" s="87" t="s">
        <v>433</v>
      </c>
      <c r="C274" s="87">
        <v>118.68613138686131</v>
      </c>
      <c r="D274" s="87">
        <v>138.10218978102188</v>
      </c>
      <c r="E274" s="87">
        <v>154.30656934306569</v>
      </c>
      <c r="F274" s="87">
        <v>129.25547445255475</v>
      </c>
      <c r="G274" s="87">
        <v>99.912408759124162</v>
      </c>
      <c r="H274" s="87">
        <f t="shared" si="8"/>
        <v>640.2627737226278</v>
      </c>
      <c r="I274" s="106">
        <f t="shared" si="9"/>
        <v>25.610510948905112</v>
      </c>
    </row>
    <row r="275" spans="2:9">
      <c r="B275" s="87" t="s">
        <v>434</v>
      </c>
      <c r="C275" s="87">
        <v>60.87591240875912</v>
      </c>
      <c r="D275" s="87">
        <v>75.036496350365027</v>
      </c>
      <c r="E275" s="87">
        <v>80.729927007299253</v>
      </c>
      <c r="F275" s="87">
        <v>77.75182481751817</v>
      </c>
      <c r="G275" s="87">
        <v>58.919708029197075</v>
      </c>
      <c r="H275" s="87">
        <f t="shared" si="8"/>
        <v>353.31386861313865</v>
      </c>
      <c r="I275" s="106">
        <f t="shared" si="9"/>
        <v>14.132554744525546</v>
      </c>
    </row>
    <row r="276" spans="2:9">
      <c r="B276" s="87" t="s">
        <v>435</v>
      </c>
      <c r="C276" s="87">
        <v>130.72992700729927</v>
      </c>
      <c r="D276" s="87">
        <v>151.24087591240874</v>
      </c>
      <c r="E276" s="87">
        <v>169.63503649635035</v>
      </c>
      <c r="F276" s="87">
        <v>139.98540145985402</v>
      </c>
      <c r="G276" s="87">
        <v>108.45255474452553</v>
      </c>
      <c r="H276" s="87">
        <f t="shared" si="8"/>
        <v>700.043795620438</v>
      </c>
      <c r="I276" s="106">
        <f t="shared" si="9"/>
        <v>28.001751824817521</v>
      </c>
    </row>
    <row r="277" spans="2:9">
      <c r="B277" s="87" t="s">
        <v>436</v>
      </c>
      <c r="C277" s="87">
        <v>207.00729927007299</v>
      </c>
      <c r="D277" s="87">
        <v>234.45255474452628</v>
      </c>
      <c r="E277" s="87">
        <v>266.71532846715326</v>
      </c>
      <c r="F277" s="87">
        <v>207.9416058394153</v>
      </c>
      <c r="G277" s="87">
        <v>162.54014598540147</v>
      </c>
      <c r="H277" s="87">
        <f t="shared" si="8"/>
        <v>1078.6569343065692</v>
      </c>
      <c r="I277" s="106">
        <f t="shared" si="9"/>
        <v>43.146277372262766</v>
      </c>
    </row>
    <row r="278" spans="2:9">
      <c r="B278" s="87" t="s">
        <v>437</v>
      </c>
      <c r="C278" s="87">
        <v>162.84671532846713</v>
      </c>
      <c r="D278" s="87">
        <v>186.2773722627737</v>
      </c>
      <c r="E278" s="87">
        <v>210.51094890510944</v>
      </c>
      <c r="F278" s="87">
        <v>168.59854014598537</v>
      </c>
      <c r="G278" s="87">
        <v>131.22627737226276</v>
      </c>
      <c r="H278" s="87">
        <f t="shared" si="8"/>
        <v>859.45985401459836</v>
      </c>
      <c r="I278" s="106">
        <f t="shared" si="9"/>
        <v>34.378394160583937</v>
      </c>
    </row>
    <row r="279" spans="2:9">
      <c r="B279" s="87" t="s">
        <v>438</v>
      </c>
      <c r="C279" s="87">
        <v>270.43795620437953</v>
      </c>
      <c r="D279" s="87">
        <v>303.64963503649705</v>
      </c>
      <c r="E279" s="87">
        <v>347.44525547445255</v>
      </c>
      <c r="F279" s="87">
        <v>264.45255474452478</v>
      </c>
      <c r="G279" s="87">
        <v>207.51824817518246</v>
      </c>
      <c r="H279" s="87">
        <f t="shared" si="8"/>
        <v>1393.5036496350363</v>
      </c>
      <c r="I279" s="106">
        <f t="shared" si="9"/>
        <v>55.740145985401455</v>
      </c>
    </row>
    <row r="280" spans="2:9">
      <c r="B280" s="87" t="s">
        <v>439</v>
      </c>
      <c r="C280" s="87">
        <v>125.91240875912408</v>
      </c>
      <c r="D280" s="87">
        <v>145.98540145985399</v>
      </c>
      <c r="E280" s="87">
        <v>163.50364963503648</v>
      </c>
      <c r="F280" s="87">
        <v>135.69343065693431</v>
      </c>
      <c r="G280" s="87">
        <v>105.03649635036496</v>
      </c>
      <c r="H280" s="87">
        <f t="shared" si="8"/>
        <v>676.13138686131379</v>
      </c>
      <c r="I280" s="106">
        <f t="shared" si="9"/>
        <v>27.045255474452553</v>
      </c>
    </row>
    <row r="281" spans="2:9">
      <c r="B281" s="87" t="s">
        <v>440</v>
      </c>
      <c r="C281" s="87">
        <v>160.43795620437956</v>
      </c>
      <c r="D281" s="87">
        <v>183.64963503649633</v>
      </c>
      <c r="E281" s="87">
        <v>207.44525547445252</v>
      </c>
      <c r="F281" s="87">
        <v>166.45255474452554</v>
      </c>
      <c r="G281" s="87">
        <v>129.51824817518246</v>
      </c>
      <c r="H281" s="87">
        <f t="shared" si="8"/>
        <v>847.50364963503648</v>
      </c>
      <c r="I281" s="106">
        <f t="shared" si="9"/>
        <v>33.900145985401458</v>
      </c>
    </row>
    <row r="282" spans="2:9">
      <c r="B282" s="87" t="s">
        <v>440</v>
      </c>
      <c r="C282" s="87">
        <v>170.07299270072991</v>
      </c>
      <c r="D282" s="87">
        <v>194.16058394160584</v>
      </c>
      <c r="E282" s="87">
        <v>219.70802919708026</v>
      </c>
      <c r="F282" s="87">
        <v>175.03649635036422</v>
      </c>
      <c r="G282" s="87">
        <v>136.35036496350364</v>
      </c>
      <c r="H282" s="87">
        <f t="shared" si="8"/>
        <v>895.32846715328378</v>
      </c>
      <c r="I282" s="106">
        <f t="shared" si="9"/>
        <v>35.813138686131353</v>
      </c>
    </row>
    <row r="283" spans="2:9">
      <c r="B283" s="87" t="s">
        <v>440</v>
      </c>
      <c r="C283" s="87">
        <v>225.47445255474449</v>
      </c>
      <c r="D283" s="87">
        <v>254.59854014598611</v>
      </c>
      <c r="E283" s="87">
        <v>290.21897810218979</v>
      </c>
      <c r="F283" s="87">
        <v>224.39416058394085</v>
      </c>
      <c r="G283" s="87">
        <v>175.63503649635035</v>
      </c>
      <c r="H283" s="87">
        <f t="shared" si="8"/>
        <v>1170.3211678832115</v>
      </c>
      <c r="I283" s="106">
        <f t="shared" si="9"/>
        <v>46.812846715328462</v>
      </c>
    </row>
    <row r="284" spans="2:9">
      <c r="B284" s="87" t="s">
        <v>441</v>
      </c>
      <c r="C284" s="87">
        <v>89.781021897810291</v>
      </c>
      <c r="D284" s="87">
        <v>106.56934306569342</v>
      </c>
      <c r="E284" s="87">
        <v>117.51824817518248</v>
      </c>
      <c r="F284" s="87">
        <v>103.5036496350365</v>
      </c>
      <c r="G284" s="87">
        <v>79.416058394160643</v>
      </c>
      <c r="H284" s="87">
        <f t="shared" si="8"/>
        <v>496.78832116788328</v>
      </c>
      <c r="I284" s="106">
        <f t="shared" si="9"/>
        <v>19.871532846715333</v>
      </c>
    </row>
    <row r="285" spans="2:9">
      <c r="B285" s="87" t="s">
        <v>442</v>
      </c>
      <c r="C285" s="87">
        <v>105.83941605839415</v>
      </c>
      <c r="D285" s="87">
        <v>124.08759124087591</v>
      </c>
      <c r="E285" s="87">
        <v>137.95620437956202</v>
      </c>
      <c r="F285" s="87">
        <v>117.81021897810218</v>
      </c>
      <c r="G285" s="87">
        <v>90.802919708029265</v>
      </c>
      <c r="H285" s="87">
        <f t="shared" si="8"/>
        <v>576.49635036496352</v>
      </c>
      <c r="I285" s="106">
        <f t="shared" si="9"/>
        <v>23.059854014598542</v>
      </c>
    </row>
    <row r="286" spans="2:9">
      <c r="B286" s="87" t="s">
        <v>443</v>
      </c>
      <c r="C286" s="87">
        <v>210.21897810218977</v>
      </c>
      <c r="D286" s="87">
        <v>237.95620437956276</v>
      </c>
      <c r="E286" s="87">
        <v>270.80291970802915</v>
      </c>
      <c r="F286" s="87">
        <v>210.80291970802844</v>
      </c>
      <c r="G286" s="87">
        <v>164.81751824817519</v>
      </c>
      <c r="H286" s="87">
        <f t="shared" si="8"/>
        <v>1094.5985401459852</v>
      </c>
      <c r="I286" s="106">
        <f t="shared" si="9"/>
        <v>43.783941605839409</v>
      </c>
    </row>
    <row r="287" spans="2:9">
      <c r="B287" s="87" t="s">
        <v>444</v>
      </c>
      <c r="C287" s="87">
        <v>197.37226277372258</v>
      </c>
      <c r="D287" s="87">
        <v>223.94160583941675</v>
      </c>
      <c r="E287" s="87">
        <v>254.45255474452554</v>
      </c>
      <c r="F287" s="87">
        <v>199.35766423357589</v>
      </c>
      <c r="G287" s="87">
        <v>155.70802919708026</v>
      </c>
      <c r="H287" s="87">
        <f t="shared" si="8"/>
        <v>1030.8321167883209</v>
      </c>
      <c r="I287" s="106">
        <f t="shared" si="9"/>
        <v>41.233284671532836</v>
      </c>
    </row>
    <row r="288" spans="2:9">
      <c r="B288" s="87" t="s">
        <v>445</v>
      </c>
      <c r="C288" s="87">
        <v>94.598540145985453</v>
      </c>
      <c r="D288" s="87">
        <v>111.82481751824815</v>
      </c>
      <c r="E288" s="87">
        <v>123.64963503649635</v>
      </c>
      <c r="F288" s="87">
        <v>107.7956204379562</v>
      </c>
      <c r="G288" s="87">
        <v>82.832116788321244</v>
      </c>
      <c r="H288" s="87">
        <f t="shared" si="8"/>
        <v>520.70072992700739</v>
      </c>
      <c r="I288" s="106">
        <f t="shared" si="9"/>
        <v>20.828029197080294</v>
      </c>
    </row>
    <row r="289" spans="2:9">
      <c r="B289" s="87" t="s">
        <v>446</v>
      </c>
      <c r="C289" s="87">
        <v>179.70802919708026</v>
      </c>
      <c r="D289" s="87">
        <v>204.67153284671531</v>
      </c>
      <c r="E289" s="87">
        <v>231.97080291970801</v>
      </c>
      <c r="F289" s="87">
        <v>183.62043795620363</v>
      </c>
      <c r="G289" s="87">
        <v>143.18248175182481</v>
      </c>
      <c r="H289" s="87">
        <f t="shared" si="8"/>
        <v>943.15328467153199</v>
      </c>
      <c r="I289" s="106">
        <f t="shared" si="9"/>
        <v>37.726131386861283</v>
      </c>
    </row>
    <row r="290" spans="2:9">
      <c r="B290" s="87" t="s">
        <v>447</v>
      </c>
      <c r="C290" s="87">
        <v>215.83941605839414</v>
      </c>
      <c r="D290" s="87">
        <v>244.08759124087663</v>
      </c>
      <c r="E290" s="87">
        <v>277.95620437956205</v>
      </c>
      <c r="F290" s="87">
        <v>215.81021897810143</v>
      </c>
      <c r="G290" s="87">
        <v>168.80291970802918</v>
      </c>
      <c r="H290" s="87">
        <f t="shared" si="8"/>
        <v>1122.4963503649633</v>
      </c>
      <c r="I290" s="106">
        <f t="shared" si="9"/>
        <v>44.899854014598532</v>
      </c>
    </row>
    <row r="291" spans="2:9">
      <c r="B291" s="87" t="s">
        <v>448</v>
      </c>
      <c r="C291" s="87">
        <v>183.72262773722625</v>
      </c>
      <c r="D291" s="87">
        <v>209.05109489051091</v>
      </c>
      <c r="E291" s="87">
        <v>237.0802919708029</v>
      </c>
      <c r="F291" s="87">
        <v>187.19708029197008</v>
      </c>
      <c r="G291" s="87">
        <v>146.02919708029196</v>
      </c>
      <c r="H291" s="87">
        <f t="shared" si="8"/>
        <v>963.08029197080214</v>
      </c>
      <c r="I291" s="106">
        <f t="shared" si="9"/>
        <v>38.523211678832084</v>
      </c>
    </row>
    <row r="292" spans="2:9">
      <c r="B292" s="87" t="s">
        <v>449</v>
      </c>
      <c r="C292" s="87">
        <v>129.92700729927006</v>
      </c>
      <c r="D292" s="87">
        <v>150.36496350364962</v>
      </c>
      <c r="E292" s="87">
        <v>168.61313868613138</v>
      </c>
      <c r="F292" s="87">
        <v>139.27007299270073</v>
      </c>
      <c r="G292" s="87">
        <v>107.88321167883211</v>
      </c>
      <c r="H292" s="87">
        <f t="shared" si="8"/>
        <v>696.05839416058393</v>
      </c>
      <c r="I292" s="106">
        <f t="shared" si="9"/>
        <v>27.842335766423357</v>
      </c>
    </row>
    <row r="293" spans="2:9">
      <c r="B293" s="87" t="s">
        <v>450</v>
      </c>
      <c r="C293" s="87">
        <v>143.57664233576639</v>
      </c>
      <c r="D293" s="87">
        <v>165.25547445255472</v>
      </c>
      <c r="E293" s="87">
        <v>185.98540145985402</v>
      </c>
      <c r="F293" s="87">
        <v>151.43065693430657</v>
      </c>
      <c r="G293" s="87">
        <v>117.56204379562043</v>
      </c>
      <c r="H293" s="87">
        <f t="shared" si="8"/>
        <v>763.81021897810206</v>
      </c>
      <c r="I293" s="106">
        <f t="shared" si="9"/>
        <v>30.552408759124084</v>
      </c>
    </row>
    <row r="294" spans="2:9">
      <c r="B294" s="87" t="s">
        <v>451</v>
      </c>
      <c r="C294" s="87">
        <v>85.766423357664294</v>
      </c>
      <c r="D294" s="87">
        <v>102.1897810218978</v>
      </c>
      <c r="E294" s="87">
        <v>112.40875912408758</v>
      </c>
      <c r="F294" s="87">
        <v>99.927007299269931</v>
      </c>
      <c r="G294" s="87">
        <v>76.569343065693502</v>
      </c>
      <c r="H294" s="87">
        <f t="shared" si="8"/>
        <v>476.86131386861308</v>
      </c>
      <c r="I294" s="106">
        <f t="shared" si="9"/>
        <v>19.074452554744525</v>
      </c>
    </row>
    <row r="295" spans="2:9">
      <c r="B295" s="87" t="s">
        <v>452</v>
      </c>
      <c r="C295" s="87">
        <v>255.98540145985399</v>
      </c>
      <c r="D295" s="87">
        <v>287.88321167883282</v>
      </c>
      <c r="E295" s="87">
        <v>329.05109489051091</v>
      </c>
      <c r="F295" s="87">
        <v>251.57664233576568</v>
      </c>
      <c r="G295" s="87">
        <v>197.2700729927007</v>
      </c>
      <c r="H295" s="87">
        <f t="shared" si="8"/>
        <v>1321.7664233576641</v>
      </c>
      <c r="I295" s="106">
        <f t="shared" si="9"/>
        <v>52.870656934306567</v>
      </c>
    </row>
    <row r="296" spans="2:9">
      <c r="B296" s="87" t="s">
        <v>453</v>
      </c>
      <c r="C296" s="87">
        <v>158.83211678832114</v>
      </c>
      <c r="D296" s="87">
        <v>181.89781021897807</v>
      </c>
      <c r="E296" s="87">
        <v>205.40145985401458</v>
      </c>
      <c r="F296" s="87">
        <v>165.02189781021897</v>
      </c>
      <c r="G296" s="87">
        <v>128.3795620437956</v>
      </c>
      <c r="H296" s="87">
        <f t="shared" si="8"/>
        <v>839.53284671532833</v>
      </c>
      <c r="I296" s="106">
        <f t="shared" si="9"/>
        <v>33.581313868613137</v>
      </c>
    </row>
    <row r="297" spans="2:9">
      <c r="B297" s="87" t="s">
        <v>454</v>
      </c>
      <c r="C297" s="87">
        <v>213.43065693430654</v>
      </c>
      <c r="D297" s="87">
        <v>241.45985401459924</v>
      </c>
      <c r="E297" s="87">
        <v>274.8905109489051</v>
      </c>
      <c r="F297" s="87">
        <v>213.66423357664158</v>
      </c>
      <c r="G297" s="87">
        <v>167.09489051094889</v>
      </c>
      <c r="H297" s="87">
        <f t="shared" si="8"/>
        <v>1110.5401459854013</v>
      </c>
      <c r="I297" s="106">
        <f t="shared" si="9"/>
        <v>44.421605839416053</v>
      </c>
    </row>
    <row r="298" spans="2:9">
      <c r="B298" s="87" t="s">
        <v>455</v>
      </c>
      <c r="C298" s="87">
        <v>199.78102189781021</v>
      </c>
      <c r="D298" s="87">
        <v>226.56934306569414</v>
      </c>
      <c r="E298" s="87">
        <v>257.51824817518246</v>
      </c>
      <c r="F298" s="87">
        <v>201.50364963503577</v>
      </c>
      <c r="G298" s="87">
        <v>157.41605839416056</v>
      </c>
      <c r="H298" s="87">
        <f t="shared" si="8"/>
        <v>1042.7883211678832</v>
      </c>
      <c r="I298" s="106">
        <f t="shared" si="9"/>
        <v>41.711532846715329</v>
      </c>
    </row>
    <row r="299" spans="2:9">
      <c r="B299" s="87" t="s">
        <v>456</v>
      </c>
      <c r="C299" s="87">
        <v>97.007299270073048</v>
      </c>
      <c r="D299" s="87">
        <v>114.45255474452554</v>
      </c>
      <c r="E299" s="87">
        <v>126.71532846715327</v>
      </c>
      <c r="F299" s="87">
        <v>109.94160583941606</v>
      </c>
      <c r="G299" s="87">
        <v>84.540145985401537</v>
      </c>
      <c r="H299" s="87">
        <f t="shared" si="8"/>
        <v>532.6569343065695</v>
      </c>
      <c r="I299" s="106">
        <f t="shared" si="9"/>
        <v>21.30627737226278</v>
      </c>
    </row>
    <row r="300" spans="2:9">
      <c r="B300" s="87" t="s">
        <v>457</v>
      </c>
      <c r="C300" s="87">
        <v>202.1897810218978</v>
      </c>
      <c r="D300" s="87">
        <v>229.19708029197153</v>
      </c>
      <c r="E300" s="87">
        <v>260.58394160583941</v>
      </c>
      <c r="F300" s="87">
        <v>203.6496350364956</v>
      </c>
      <c r="G300" s="87">
        <v>159.12408759124085</v>
      </c>
      <c r="H300" s="87">
        <f t="shared" si="8"/>
        <v>1054.7445255474452</v>
      </c>
      <c r="I300" s="106">
        <f t="shared" si="9"/>
        <v>42.189781021897808</v>
      </c>
    </row>
    <row r="301" spans="2:9">
      <c r="B301" s="87" t="s">
        <v>458</v>
      </c>
      <c r="C301" s="87">
        <v>177.2992700729927</v>
      </c>
      <c r="D301" s="87">
        <v>202.04379562043795</v>
      </c>
      <c r="E301" s="87">
        <v>228.90510948905109</v>
      </c>
      <c r="F301" s="87">
        <v>181.47445255474378</v>
      </c>
      <c r="G301" s="87">
        <v>141.47445255474452</v>
      </c>
      <c r="H301" s="87">
        <f t="shared" si="8"/>
        <v>931.19708029196988</v>
      </c>
      <c r="I301" s="106">
        <f t="shared" si="9"/>
        <v>37.247883211678797</v>
      </c>
    </row>
    <row r="302" spans="2:9">
      <c r="B302" s="87" t="s">
        <v>459</v>
      </c>
      <c r="C302" s="87">
        <v>49.197080291970806</v>
      </c>
      <c r="D302" s="87">
        <v>52.20437956204379</v>
      </c>
      <c r="E302" s="87">
        <v>57.722627737226269</v>
      </c>
      <c r="F302" s="87">
        <v>61.897810218978094</v>
      </c>
      <c r="G302" s="87">
        <v>64.321167883211672</v>
      </c>
      <c r="H302" s="87">
        <f t="shared" si="8"/>
        <v>285.34306569343062</v>
      </c>
      <c r="I302" s="106">
        <f t="shared" si="9"/>
        <v>11.413722627737226</v>
      </c>
    </row>
    <row r="303" spans="2:9">
      <c r="B303" s="87" t="s">
        <v>460</v>
      </c>
      <c r="C303" s="87">
        <v>48.321167883211679</v>
      </c>
      <c r="D303" s="87">
        <v>50.919708029197082</v>
      </c>
      <c r="E303" s="87">
        <v>55.503649635036489</v>
      </c>
      <c r="F303" s="87">
        <v>58.686131386861312</v>
      </c>
      <c r="G303" s="87">
        <v>61.722627737226276</v>
      </c>
      <c r="H303" s="87">
        <f t="shared" si="8"/>
        <v>275.15328467153284</v>
      </c>
      <c r="I303" s="106">
        <f t="shared" si="9"/>
        <v>11.006131386861314</v>
      </c>
    </row>
    <row r="304" spans="2:9">
      <c r="B304" s="87" t="s">
        <v>461</v>
      </c>
      <c r="C304" s="87">
        <v>69.708029197080293</v>
      </c>
      <c r="D304" s="87">
        <v>84.671532846715394</v>
      </c>
      <c r="E304" s="87">
        <v>91.970802919708021</v>
      </c>
      <c r="F304" s="87">
        <v>85.620437956204299</v>
      </c>
      <c r="G304" s="87">
        <v>65.18248175182481</v>
      </c>
      <c r="H304" s="87">
        <f t="shared" si="8"/>
        <v>397.15328467153279</v>
      </c>
      <c r="I304" s="106">
        <f t="shared" si="9"/>
        <v>15.886131386861312</v>
      </c>
    </row>
    <row r="305" spans="2:9">
      <c r="B305" s="87" t="s">
        <v>462</v>
      </c>
      <c r="C305" s="87">
        <v>51.824817518248175</v>
      </c>
      <c r="D305" s="87">
        <v>56.058394160583937</v>
      </c>
      <c r="E305" s="87">
        <v>64.379562043795616</v>
      </c>
      <c r="F305" s="87">
        <v>71.532846715328461</v>
      </c>
      <c r="G305" s="87">
        <v>72.116788321167874</v>
      </c>
      <c r="H305" s="87">
        <f t="shared" si="8"/>
        <v>315.91240875912405</v>
      </c>
      <c r="I305" s="106">
        <f t="shared" si="9"/>
        <v>12.636496350364963</v>
      </c>
    </row>
    <row r="306" spans="2:9">
      <c r="B306" s="87" t="s">
        <v>463</v>
      </c>
      <c r="C306" s="87">
        <v>80.145985401459924</v>
      </c>
      <c r="D306" s="87">
        <v>96.058394160583987</v>
      </c>
      <c r="E306" s="87">
        <v>105.25547445255472</v>
      </c>
      <c r="F306" s="87">
        <v>94.919708029196926</v>
      </c>
      <c r="G306" s="87">
        <v>72.583941605839485</v>
      </c>
      <c r="H306" s="87">
        <f t="shared" si="8"/>
        <v>448.96350364963502</v>
      </c>
      <c r="I306" s="106">
        <f t="shared" si="9"/>
        <v>17.958540145985403</v>
      </c>
    </row>
    <row r="307" spans="2:9">
      <c r="B307" s="87" t="s">
        <v>464</v>
      </c>
      <c r="C307" s="87">
        <v>50.291970802919707</v>
      </c>
      <c r="D307" s="87">
        <v>53.810218978102185</v>
      </c>
      <c r="E307" s="87">
        <v>60.496350364963497</v>
      </c>
      <c r="F307" s="87">
        <v>65.912408759124077</v>
      </c>
      <c r="G307" s="87">
        <v>67.569343065693417</v>
      </c>
      <c r="H307" s="87">
        <f t="shared" si="8"/>
        <v>298.08029197080288</v>
      </c>
      <c r="I307" s="106">
        <f t="shared" si="9"/>
        <v>11.923211678832116</v>
      </c>
    </row>
    <row r="308" spans="2:9">
      <c r="B308" s="87" t="s">
        <v>465</v>
      </c>
      <c r="C308" s="87">
        <v>51.167883211678827</v>
      </c>
      <c r="D308" s="87">
        <v>55.094890510948893</v>
      </c>
      <c r="E308" s="87">
        <v>62.715328467153284</v>
      </c>
      <c r="F308" s="87">
        <v>69.12408759124088</v>
      </c>
      <c r="G308" s="87">
        <v>70.167883211678827</v>
      </c>
      <c r="H308" s="87">
        <f t="shared" si="8"/>
        <v>308.2700729927007</v>
      </c>
      <c r="I308" s="106">
        <f t="shared" si="9"/>
        <v>12.330802919708029</v>
      </c>
    </row>
    <row r="309" spans="2:9">
      <c r="B309" s="87" t="s">
        <v>466</v>
      </c>
      <c r="C309" s="87">
        <v>223.8686131386861</v>
      </c>
      <c r="D309" s="87">
        <v>252.84671532846787</v>
      </c>
      <c r="E309" s="87">
        <v>288.17518248175179</v>
      </c>
      <c r="F309" s="87">
        <v>222.9635036496343</v>
      </c>
      <c r="G309" s="87">
        <v>174.49635036496349</v>
      </c>
      <c r="H309" s="87">
        <f t="shared" si="8"/>
        <v>1162.3503649635036</v>
      </c>
      <c r="I309" s="106">
        <f t="shared" si="9"/>
        <v>46.494014598540147</v>
      </c>
    </row>
    <row r="310" spans="2:9">
      <c r="B310" s="87" t="s">
        <v>467</v>
      </c>
      <c r="C310" s="87">
        <v>159.63503649635035</v>
      </c>
      <c r="D310" s="87">
        <v>182.77372262773721</v>
      </c>
      <c r="E310" s="87">
        <v>206.42335766423358</v>
      </c>
      <c r="F310" s="87">
        <v>165.73722627737226</v>
      </c>
      <c r="G310" s="87">
        <v>128.94890510948903</v>
      </c>
      <c r="H310" s="87">
        <f t="shared" si="8"/>
        <v>843.51824817518241</v>
      </c>
      <c r="I310" s="106">
        <f t="shared" si="9"/>
        <v>33.740729927007294</v>
      </c>
    </row>
    <row r="311" spans="2:9">
      <c r="B311" s="87" t="s">
        <v>468</v>
      </c>
      <c r="C311" s="87">
        <v>217.44525547445252</v>
      </c>
      <c r="D311" s="87">
        <v>245.83941605839485</v>
      </c>
      <c r="E311" s="87">
        <v>280</v>
      </c>
      <c r="F311" s="87">
        <v>217.240875912408</v>
      </c>
      <c r="G311" s="87">
        <v>169.94160583941604</v>
      </c>
      <c r="H311" s="87">
        <f t="shared" si="8"/>
        <v>1130.4671532846714</v>
      </c>
      <c r="I311" s="106">
        <f t="shared" si="9"/>
        <v>45.21868613138686</v>
      </c>
    </row>
    <row r="312" spans="2:9">
      <c r="B312" s="87" t="s">
        <v>469</v>
      </c>
      <c r="C312" s="87">
        <v>74.52554744525554</v>
      </c>
      <c r="D312" s="87">
        <v>89.927007299270144</v>
      </c>
      <c r="E312" s="87">
        <v>98.102189781021835</v>
      </c>
      <c r="F312" s="87">
        <v>89.912408759124006</v>
      </c>
      <c r="G312" s="87">
        <v>68.598540145985382</v>
      </c>
      <c r="H312" s="87">
        <f t="shared" si="8"/>
        <v>421.06569343065689</v>
      </c>
      <c r="I312" s="106">
        <f t="shared" si="9"/>
        <v>16.842627737226277</v>
      </c>
    </row>
    <row r="313" spans="2:9">
      <c r="B313" s="87" t="s">
        <v>470</v>
      </c>
      <c r="C313" s="87">
        <v>202.99270072992701</v>
      </c>
      <c r="D313" s="87">
        <v>230.07299270073065</v>
      </c>
      <c r="E313" s="87">
        <v>261.60583941605836</v>
      </c>
      <c r="F313" s="87">
        <v>204.36496350364888</v>
      </c>
      <c r="G313" s="87">
        <v>159.69343065693428</v>
      </c>
      <c r="H313" s="87">
        <f t="shared" si="8"/>
        <v>1058.729927007299</v>
      </c>
      <c r="I313" s="106">
        <f t="shared" si="9"/>
        <v>42.349197080291958</v>
      </c>
    </row>
    <row r="314" spans="2:9">
      <c r="B314" s="87" t="s">
        <v>471</v>
      </c>
      <c r="C314" s="87">
        <v>203.79562043795619</v>
      </c>
      <c r="D314" s="87">
        <v>230.94890510948977</v>
      </c>
      <c r="E314" s="87">
        <v>262.62773722627736</v>
      </c>
      <c r="F314" s="87">
        <v>205.08029197080219</v>
      </c>
      <c r="G314" s="87">
        <v>160.26277372262771</v>
      </c>
      <c r="H314" s="87">
        <f t="shared" si="8"/>
        <v>1062.7153284671533</v>
      </c>
      <c r="I314" s="106">
        <f t="shared" si="9"/>
        <v>42.508613138686137</v>
      </c>
    </row>
    <row r="315" spans="2:9">
      <c r="B315" s="87" t="s">
        <v>472</v>
      </c>
      <c r="C315" s="87">
        <v>194.16058394160584</v>
      </c>
      <c r="D315" s="87">
        <v>220.4379562043803</v>
      </c>
      <c r="E315" s="87">
        <v>250.36496350364962</v>
      </c>
      <c r="F315" s="87">
        <v>196.49635036496278</v>
      </c>
      <c r="G315" s="87">
        <v>153.43065693430654</v>
      </c>
      <c r="H315" s="87">
        <f t="shared" si="8"/>
        <v>1014.890510948905</v>
      </c>
      <c r="I315" s="106">
        <f t="shared" si="9"/>
        <v>40.5956204379562</v>
      </c>
    </row>
    <row r="316" spans="2:9">
      <c r="B316" s="87" t="s">
        <v>473</v>
      </c>
      <c r="C316" s="87">
        <v>62.481751824817508</v>
      </c>
      <c r="D316" s="87">
        <v>76.788321167883282</v>
      </c>
      <c r="E316" s="87">
        <v>82.773722627737229</v>
      </c>
      <c r="F316" s="87">
        <v>79.182481751824739</v>
      </c>
      <c r="G316" s="87">
        <v>60.058394160583937</v>
      </c>
      <c r="H316" s="87">
        <f t="shared" si="8"/>
        <v>361.28467153284669</v>
      </c>
      <c r="I316" s="106">
        <f t="shared" si="9"/>
        <v>14.451386861313868</v>
      </c>
    </row>
    <row r="317" spans="2:9">
      <c r="B317" s="87" t="s">
        <v>474</v>
      </c>
      <c r="C317" s="87">
        <v>239.12408759124088</v>
      </c>
      <c r="D317" s="87">
        <v>269.48905109489124</v>
      </c>
      <c r="E317" s="87">
        <v>307.59124087591238</v>
      </c>
      <c r="F317" s="87">
        <v>236.55474452554671</v>
      </c>
      <c r="G317" s="87">
        <v>185.31386861313868</v>
      </c>
      <c r="H317" s="87">
        <f t="shared" si="8"/>
        <v>1238.0729927007301</v>
      </c>
      <c r="I317" s="106">
        <f t="shared" si="9"/>
        <v>49.522919708029207</v>
      </c>
    </row>
    <row r="318" spans="2:9">
      <c r="B318" s="87" t="s">
        <v>475</v>
      </c>
      <c r="C318" s="87">
        <v>247.95620437956202</v>
      </c>
      <c r="D318" s="87">
        <v>279.12408759124156</v>
      </c>
      <c r="E318" s="87">
        <v>318.83211678832117</v>
      </c>
      <c r="F318" s="87">
        <v>244.42335766423281</v>
      </c>
      <c r="G318" s="87">
        <v>191.57664233576642</v>
      </c>
      <c r="H318" s="87">
        <f t="shared" si="8"/>
        <v>1281.912408759124</v>
      </c>
      <c r="I318" s="106">
        <f t="shared" si="9"/>
        <v>51.276496350364958</v>
      </c>
    </row>
    <row r="319" spans="2:9">
      <c r="B319" s="87" t="s">
        <v>476</v>
      </c>
      <c r="C319" s="87">
        <v>194.96350364963504</v>
      </c>
      <c r="D319" s="87">
        <v>221.31386861313942</v>
      </c>
      <c r="E319" s="87">
        <v>251.38686131386856</v>
      </c>
      <c r="F319" s="87">
        <v>197.21167883211606</v>
      </c>
      <c r="G319" s="87">
        <v>153.99999999999997</v>
      </c>
      <c r="H319" s="87">
        <f t="shared" si="8"/>
        <v>1018.8759124087591</v>
      </c>
      <c r="I319" s="106">
        <f t="shared" si="9"/>
        <v>40.755036496350364</v>
      </c>
    </row>
    <row r="320" spans="2:9">
      <c r="B320" s="87" t="s">
        <v>477</v>
      </c>
      <c r="C320" s="87">
        <v>242.33576642335765</v>
      </c>
      <c r="D320" s="87">
        <v>272.99270072992772</v>
      </c>
      <c r="E320" s="87">
        <v>311.67883211678827</v>
      </c>
      <c r="F320" s="87">
        <v>239.41605839415982</v>
      </c>
      <c r="G320" s="87">
        <v>187.5912408759124</v>
      </c>
      <c r="H320" s="87">
        <f t="shared" si="8"/>
        <v>1254.0145985401459</v>
      </c>
      <c r="I320" s="106">
        <f t="shared" si="9"/>
        <v>50.160583941605836</v>
      </c>
    </row>
    <row r="321" spans="2:9">
      <c r="B321" s="87" t="s">
        <v>478</v>
      </c>
      <c r="C321" s="87">
        <v>82.554744525547505</v>
      </c>
      <c r="D321" s="87">
        <v>98.686131386861376</v>
      </c>
      <c r="E321" s="87">
        <v>108.32116788321167</v>
      </c>
      <c r="F321" s="87">
        <v>97.065693430656779</v>
      </c>
      <c r="G321" s="87">
        <v>74.291970802919778</v>
      </c>
      <c r="H321" s="87">
        <f t="shared" si="8"/>
        <v>460.91970802919707</v>
      </c>
      <c r="I321" s="106">
        <f t="shared" si="9"/>
        <v>18.436788321167882</v>
      </c>
    </row>
    <row r="322" spans="2:9">
      <c r="B322" s="87" t="s">
        <v>479</v>
      </c>
      <c r="C322" s="87">
        <v>258.39416058394158</v>
      </c>
      <c r="D322" s="87">
        <v>290.51094890511024</v>
      </c>
      <c r="E322" s="87">
        <v>332.11678832116786</v>
      </c>
      <c r="F322" s="87">
        <v>253.72262773722554</v>
      </c>
      <c r="G322" s="87">
        <v>198.97810218978103</v>
      </c>
      <c r="H322" s="87">
        <f t="shared" si="8"/>
        <v>1333.7226277372263</v>
      </c>
      <c r="I322" s="106">
        <f t="shared" si="9"/>
        <v>53.348905109489053</v>
      </c>
    </row>
    <row r="323" spans="2:9">
      <c r="B323" s="87" t="s">
        <v>480</v>
      </c>
      <c r="C323" s="87">
        <v>238.32116788321167</v>
      </c>
      <c r="D323" s="87">
        <v>268.61313868613212</v>
      </c>
      <c r="E323" s="87">
        <v>306.56934306569343</v>
      </c>
      <c r="F323" s="87">
        <v>235.83941605839343</v>
      </c>
      <c r="G323" s="87">
        <v>184.74452554744525</v>
      </c>
      <c r="H323" s="87">
        <f t="shared" si="8"/>
        <v>1234.0875912408758</v>
      </c>
      <c r="I323" s="106">
        <f t="shared" si="9"/>
        <v>49.363503649635035</v>
      </c>
    </row>
    <row r="324" spans="2:9">
      <c r="B324" s="87" t="s">
        <v>481</v>
      </c>
      <c r="C324" s="87">
        <v>111.45985401459852</v>
      </c>
      <c r="D324" s="87">
        <v>130.21897810218977</v>
      </c>
      <c r="E324" s="87">
        <v>145.1094890510949</v>
      </c>
      <c r="F324" s="87">
        <v>122.81751824817516</v>
      </c>
      <c r="G324" s="87">
        <v>94.788321167883282</v>
      </c>
      <c r="H324" s="87">
        <f t="shared" si="8"/>
        <v>604.39416058394158</v>
      </c>
      <c r="I324" s="106">
        <f t="shared" si="9"/>
        <v>24.175766423357665</v>
      </c>
    </row>
    <row r="325" spans="2:9">
      <c r="B325" s="87" t="s">
        <v>482</v>
      </c>
      <c r="C325" s="87">
        <v>145.18248175182481</v>
      </c>
      <c r="D325" s="87">
        <v>167.00729927007299</v>
      </c>
      <c r="E325" s="87">
        <v>188.02919708029196</v>
      </c>
      <c r="F325" s="87">
        <v>152.86131386861311</v>
      </c>
      <c r="G325" s="87">
        <v>118.70072992700729</v>
      </c>
      <c r="H325" s="87">
        <f t="shared" si="8"/>
        <v>771.78102189781021</v>
      </c>
      <c r="I325" s="106">
        <f t="shared" si="9"/>
        <v>30.87124087591241</v>
      </c>
    </row>
    <row r="326" spans="2:9">
      <c r="B326" s="87" t="s">
        <v>483</v>
      </c>
      <c r="C326" s="87">
        <v>135.54744525547443</v>
      </c>
      <c r="D326" s="87">
        <v>156.49635036496349</v>
      </c>
      <c r="E326" s="87">
        <v>175.76642335766422</v>
      </c>
      <c r="F326" s="87">
        <v>144.2773722627737</v>
      </c>
      <c r="G326" s="87">
        <v>111.86861313868611</v>
      </c>
      <c r="H326" s="87">
        <f t="shared" si="8"/>
        <v>723.95620437956188</v>
      </c>
      <c r="I326" s="106">
        <f t="shared" si="9"/>
        <v>28.958248175182476</v>
      </c>
    </row>
  </sheetData>
  <conditionalFormatting sqref="D2:E5 E6:E8 D9:E10">
    <cfRule type="cellIs" dxfId="9" priority="1" stopIfTrue="1" operator="between">
      <formula>TODAY()</formula>
      <formula>TODAY()-60</formula>
    </cfRule>
  </conditionalFormatting>
  <pageMargins left="0.25" right="0.25" top="0.25" bottom="0.25" header="0" footer="0"/>
  <pageSetup pageOrder="overThenDown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323"/>
  <sheetViews>
    <sheetView showGridLines="0" zoomScale="205" zoomScaleNormal="205" workbookViewId="0">
      <selection activeCell="H9" sqref="H9"/>
    </sheetView>
  </sheetViews>
  <sheetFormatPr defaultColWidth="9.28515625" defaultRowHeight="10.5"/>
  <cols>
    <col min="1" max="1" width="8" style="28" customWidth="1"/>
    <col min="2" max="2" width="10.7109375" style="28" customWidth="1"/>
    <col min="3" max="3" width="7.7109375" style="29" bestFit="1" customWidth="1"/>
    <col min="4" max="4" width="11.42578125" style="30" customWidth="1"/>
    <col min="5" max="5" width="13.28515625" style="30" customWidth="1"/>
    <col min="6" max="6" width="11.28515625" style="31" bestFit="1" customWidth="1"/>
    <col min="7" max="8" width="11.7109375" style="28" customWidth="1"/>
    <col min="9" max="9" width="9" style="28" bestFit="1" customWidth="1"/>
    <col min="10" max="10" width="8.5703125" style="32" customWidth="1"/>
    <col min="11" max="16384" width="9.28515625" style="28"/>
  </cols>
  <sheetData>
    <row r="2" spans="2:12">
      <c r="B2" s="2" t="s">
        <v>11</v>
      </c>
    </row>
    <row r="3" spans="2:12">
      <c r="B3" s="28" t="s">
        <v>496</v>
      </c>
      <c r="I3" s="5" t="s">
        <v>42</v>
      </c>
      <c r="J3" s="21">
        <v>10</v>
      </c>
      <c r="L3" s="32"/>
    </row>
    <row r="4" spans="2:12">
      <c r="B4" s="28" t="s">
        <v>497</v>
      </c>
      <c r="I4" s="5" t="s">
        <v>118</v>
      </c>
      <c r="J4" s="23"/>
    </row>
    <row r="5" spans="2:12">
      <c r="I5" s="5"/>
      <c r="J5" s="41"/>
    </row>
    <row r="6" spans="2:12">
      <c r="B6" s="42" t="s">
        <v>495</v>
      </c>
      <c r="C6" s="96"/>
      <c r="D6" s="97"/>
      <c r="E6" s="98" t="str" cm="1">
        <f t="array" ref="E6:H6">(_xlfn._xlws.FILTER(B10:E323,(C10:C323&gt;260)*(D10:D323&gt;5)*(D10:D323&lt;7)*(E10:E323&gt;200)))</f>
        <v>Allentown</v>
      </c>
      <c r="F6" s="31">
        <v>263.39999999999998</v>
      </c>
      <c r="G6" s="28">
        <v>6</v>
      </c>
      <c r="H6" s="28">
        <v>350.6</v>
      </c>
      <c r="I6" s="5"/>
      <c r="J6" s="41"/>
    </row>
    <row r="9" spans="2:12" ht="11.25">
      <c r="B9" s="95" t="s">
        <v>175</v>
      </c>
      <c r="C9" s="94" t="s">
        <v>8</v>
      </c>
      <c r="D9" s="94" t="s">
        <v>493</v>
      </c>
      <c r="E9" s="94" t="s">
        <v>494</v>
      </c>
    </row>
    <row r="10" spans="2:12" ht="11.25">
      <c r="B10" s="92" t="s">
        <v>182</v>
      </c>
      <c r="C10" s="93">
        <v>264.5</v>
      </c>
      <c r="D10" s="92">
        <v>2</v>
      </c>
      <c r="E10" s="93">
        <v>352</v>
      </c>
    </row>
    <row r="11" spans="2:12" ht="11.25">
      <c r="B11" s="92" t="s">
        <v>183</v>
      </c>
      <c r="C11" s="93">
        <v>144.6</v>
      </c>
      <c r="D11" s="92">
        <v>3</v>
      </c>
      <c r="E11" s="93">
        <v>199.4</v>
      </c>
    </row>
    <row r="12" spans="2:12" ht="11.25">
      <c r="B12" s="92" t="s">
        <v>184</v>
      </c>
      <c r="C12" s="93">
        <v>54.4</v>
      </c>
      <c r="D12" s="92">
        <v>4</v>
      </c>
      <c r="E12" s="93">
        <v>84.6</v>
      </c>
    </row>
    <row r="13" spans="2:12" ht="11.25">
      <c r="B13" s="92" t="s">
        <v>185</v>
      </c>
      <c r="C13" s="93">
        <v>205.1</v>
      </c>
      <c r="D13" s="92">
        <v>5</v>
      </c>
      <c r="E13" s="93">
        <v>276.39999999999998</v>
      </c>
    </row>
    <row r="14" spans="2:12" ht="11.25">
      <c r="B14" s="92" t="s">
        <v>186</v>
      </c>
      <c r="C14" s="93">
        <v>263.39999999999998</v>
      </c>
      <c r="D14" s="92">
        <v>6</v>
      </c>
      <c r="E14" s="93">
        <v>350.6</v>
      </c>
    </row>
    <row r="15" spans="2:12" ht="11.25">
      <c r="B15" s="92" t="s">
        <v>187</v>
      </c>
      <c r="C15" s="93">
        <v>150.1</v>
      </c>
      <c r="D15" s="92">
        <v>7</v>
      </c>
      <c r="E15" s="93">
        <v>206.4</v>
      </c>
    </row>
    <row r="16" spans="2:12" ht="11.25">
      <c r="B16" s="92" t="s">
        <v>188</v>
      </c>
      <c r="C16" s="93">
        <v>79.700000000000102</v>
      </c>
      <c r="D16" s="92">
        <v>8</v>
      </c>
      <c r="E16" s="93">
        <v>116.8</v>
      </c>
    </row>
    <row r="17" spans="2:5" ht="11.25">
      <c r="B17" s="92" t="s">
        <v>189</v>
      </c>
      <c r="C17" s="93">
        <v>88.500000000000099</v>
      </c>
      <c r="D17" s="92">
        <v>9</v>
      </c>
      <c r="E17" s="93">
        <v>128</v>
      </c>
    </row>
    <row r="18" spans="2:5" ht="11.25">
      <c r="B18" s="92" t="s">
        <v>190</v>
      </c>
      <c r="C18" s="93">
        <v>270</v>
      </c>
      <c r="D18" s="92">
        <v>10</v>
      </c>
      <c r="E18" s="93">
        <v>359</v>
      </c>
    </row>
    <row r="19" spans="2:5" ht="11.25">
      <c r="B19" s="92" t="s">
        <v>191</v>
      </c>
      <c r="C19" s="93">
        <v>309.60000000000002</v>
      </c>
      <c r="D19" s="92">
        <v>11</v>
      </c>
      <c r="E19" s="93">
        <v>409.4</v>
      </c>
    </row>
    <row r="20" spans="2:5" ht="11.25">
      <c r="B20" s="92" t="s">
        <v>192</v>
      </c>
      <c r="C20" s="93">
        <v>29.5</v>
      </c>
      <c r="D20" s="92">
        <v>12</v>
      </c>
      <c r="E20" s="93">
        <v>44.4</v>
      </c>
    </row>
    <row r="21" spans="2:5" ht="11.25">
      <c r="B21" s="92" t="s">
        <v>193</v>
      </c>
      <c r="C21" s="93">
        <v>74.200000000000102</v>
      </c>
      <c r="D21" s="92">
        <v>13</v>
      </c>
      <c r="E21" s="93">
        <v>109.8</v>
      </c>
    </row>
    <row r="22" spans="2:5" ht="11.25">
      <c r="B22" s="92" t="s">
        <v>194</v>
      </c>
      <c r="C22" s="93">
        <v>289.8</v>
      </c>
      <c r="D22" s="92">
        <v>14</v>
      </c>
      <c r="E22" s="93">
        <v>384.2</v>
      </c>
    </row>
    <row r="23" spans="2:5" ht="11.25">
      <c r="B23" s="92" t="s">
        <v>195</v>
      </c>
      <c r="C23" s="93">
        <v>262.3</v>
      </c>
      <c r="D23" s="92">
        <v>15</v>
      </c>
      <c r="E23" s="93">
        <v>349.2</v>
      </c>
    </row>
    <row r="24" spans="2:5" ht="11.25">
      <c r="B24" s="92" t="s">
        <v>196</v>
      </c>
      <c r="C24" s="93">
        <v>63.200000000000102</v>
      </c>
      <c r="D24" s="92">
        <v>16</v>
      </c>
      <c r="E24" s="93">
        <v>95.799999999999898</v>
      </c>
    </row>
    <row r="25" spans="2:5" ht="11.25">
      <c r="B25" s="92" t="s">
        <v>197</v>
      </c>
      <c r="C25" s="93">
        <v>147.9</v>
      </c>
      <c r="D25" s="92">
        <v>17</v>
      </c>
      <c r="E25" s="93">
        <v>203.6</v>
      </c>
    </row>
    <row r="26" spans="2:5" ht="11.25">
      <c r="B26" s="92" t="s">
        <v>198</v>
      </c>
      <c r="C26" s="93">
        <v>80.800000000000097</v>
      </c>
      <c r="D26" s="92">
        <v>18</v>
      </c>
      <c r="E26" s="93">
        <v>118.2</v>
      </c>
    </row>
    <row r="27" spans="2:5" ht="11.25">
      <c r="B27" s="92" t="s">
        <v>198</v>
      </c>
      <c r="C27" s="93">
        <v>142.4</v>
      </c>
      <c r="D27" s="92">
        <v>19</v>
      </c>
      <c r="E27" s="93">
        <v>196.6</v>
      </c>
    </row>
    <row r="28" spans="2:5" ht="11.25">
      <c r="B28" s="92" t="s">
        <v>199</v>
      </c>
      <c r="C28" s="93">
        <v>31.3</v>
      </c>
      <c r="D28" s="92">
        <v>20</v>
      </c>
      <c r="E28" s="93">
        <v>55.2</v>
      </c>
    </row>
    <row r="29" spans="2:5" ht="11.25">
      <c r="B29" s="92" t="s">
        <v>200</v>
      </c>
      <c r="C29" s="93">
        <v>76.400000000000105</v>
      </c>
      <c r="D29" s="92">
        <v>21</v>
      </c>
      <c r="E29" s="93">
        <v>112.6</v>
      </c>
    </row>
    <row r="30" spans="2:5" ht="11.25">
      <c r="B30" s="92" t="s">
        <v>201</v>
      </c>
      <c r="C30" s="93">
        <v>47.8</v>
      </c>
      <c r="D30" s="92">
        <v>22</v>
      </c>
      <c r="E30" s="93">
        <v>76.2</v>
      </c>
    </row>
    <row r="31" spans="2:5" ht="11.25">
      <c r="B31" s="92" t="s">
        <v>202</v>
      </c>
      <c r="C31" s="93">
        <v>118.2</v>
      </c>
      <c r="D31" s="92">
        <v>23</v>
      </c>
      <c r="E31" s="93">
        <v>165.8</v>
      </c>
    </row>
    <row r="32" spans="2:5" ht="11.25">
      <c r="B32" s="92" t="s">
        <v>203</v>
      </c>
      <c r="C32" s="93">
        <v>265.60000000000002</v>
      </c>
      <c r="D32" s="92">
        <v>24</v>
      </c>
      <c r="E32" s="93">
        <v>353.4</v>
      </c>
    </row>
    <row r="33" spans="2:5" ht="11.25">
      <c r="B33" s="92" t="s">
        <v>204</v>
      </c>
      <c r="C33" s="93">
        <v>25.6</v>
      </c>
      <c r="D33" s="92">
        <v>25</v>
      </c>
      <c r="E33" s="93">
        <v>34.520000000000003</v>
      </c>
    </row>
    <row r="34" spans="2:5" ht="11.25">
      <c r="B34" s="92" t="s">
        <v>205</v>
      </c>
      <c r="C34" s="93">
        <v>241.4</v>
      </c>
      <c r="D34" s="92">
        <v>26</v>
      </c>
      <c r="E34" s="93">
        <v>322.60000000000002</v>
      </c>
    </row>
    <row r="35" spans="2:5" ht="11.25">
      <c r="B35" s="92" t="s">
        <v>206</v>
      </c>
      <c r="C35" s="93">
        <v>274.39999999999998</v>
      </c>
      <c r="D35" s="92">
        <v>27</v>
      </c>
      <c r="E35" s="93">
        <v>364.6</v>
      </c>
    </row>
    <row r="36" spans="2:5" ht="11.25">
      <c r="B36" s="92" t="s">
        <v>207</v>
      </c>
      <c r="C36" s="93">
        <v>300.8</v>
      </c>
      <c r="D36" s="92">
        <v>28</v>
      </c>
      <c r="E36" s="93">
        <v>398.2</v>
      </c>
    </row>
    <row r="37" spans="2:5" ht="11.25">
      <c r="B37" s="92" t="s">
        <v>208</v>
      </c>
      <c r="C37" s="93">
        <v>129.19999999999999</v>
      </c>
      <c r="D37" s="92">
        <v>29</v>
      </c>
      <c r="E37" s="93">
        <v>179.8</v>
      </c>
    </row>
    <row r="38" spans="2:5" ht="11.25">
      <c r="B38" s="92" t="s">
        <v>209</v>
      </c>
      <c r="C38" s="93">
        <v>128.1</v>
      </c>
      <c r="D38" s="92">
        <v>30</v>
      </c>
      <c r="E38" s="93">
        <v>178.4</v>
      </c>
    </row>
    <row r="39" spans="2:5" ht="11.25">
      <c r="B39" s="92" t="s">
        <v>210</v>
      </c>
      <c r="C39" s="93">
        <v>42.3</v>
      </c>
      <c r="D39" s="92">
        <v>31</v>
      </c>
      <c r="E39" s="93">
        <v>69.2</v>
      </c>
    </row>
    <row r="40" spans="2:5" ht="11.25">
      <c r="B40" s="92" t="s">
        <v>211</v>
      </c>
      <c r="C40" s="93">
        <v>204</v>
      </c>
      <c r="D40" s="92">
        <v>32</v>
      </c>
      <c r="E40" s="93">
        <v>275</v>
      </c>
    </row>
    <row r="41" spans="2:5" ht="11.25">
      <c r="B41" s="92" t="s">
        <v>212</v>
      </c>
      <c r="C41" s="93">
        <v>321.7</v>
      </c>
      <c r="D41" s="92">
        <v>33</v>
      </c>
      <c r="E41" s="93">
        <v>424.8</v>
      </c>
    </row>
    <row r="42" spans="2:5" ht="11.25">
      <c r="B42" s="92" t="s">
        <v>213</v>
      </c>
      <c r="C42" s="93">
        <v>163.30000000000001</v>
      </c>
      <c r="D42" s="92">
        <v>34</v>
      </c>
      <c r="E42" s="93">
        <v>223.2</v>
      </c>
    </row>
    <row r="43" spans="2:5" ht="11.25">
      <c r="B43" s="92" t="s">
        <v>214</v>
      </c>
      <c r="C43" s="93">
        <v>99.500000000000099</v>
      </c>
      <c r="D43" s="92">
        <v>35</v>
      </c>
      <c r="E43" s="93">
        <v>142</v>
      </c>
    </row>
    <row r="44" spans="2:5" ht="11.25">
      <c r="B44" s="92" t="s">
        <v>215</v>
      </c>
      <c r="C44" s="93">
        <v>315.10000000000002</v>
      </c>
      <c r="D44" s="92">
        <v>36</v>
      </c>
      <c r="E44" s="93">
        <v>416.4</v>
      </c>
    </row>
    <row r="45" spans="2:5" ht="11.25">
      <c r="B45" s="92" t="s">
        <v>216</v>
      </c>
      <c r="C45" s="93">
        <v>27.1</v>
      </c>
      <c r="D45" s="92">
        <v>37</v>
      </c>
      <c r="E45" s="93">
        <v>38.32</v>
      </c>
    </row>
    <row r="46" spans="2:5" ht="11.25">
      <c r="B46" s="92" t="s">
        <v>217</v>
      </c>
      <c r="C46" s="93">
        <v>306.3</v>
      </c>
      <c r="D46" s="92">
        <v>38</v>
      </c>
      <c r="E46" s="93">
        <v>405.2</v>
      </c>
    </row>
    <row r="47" spans="2:5" ht="11.25">
      <c r="B47" s="92" t="s">
        <v>218</v>
      </c>
      <c r="C47" s="93">
        <v>180.9</v>
      </c>
      <c r="D47" s="92">
        <v>39</v>
      </c>
      <c r="E47" s="93">
        <v>245.6</v>
      </c>
    </row>
    <row r="48" spans="2:5" ht="11.25">
      <c r="B48" s="92" t="s">
        <v>219</v>
      </c>
      <c r="C48" s="93">
        <v>290.89999999999998</v>
      </c>
      <c r="D48" s="92">
        <v>40</v>
      </c>
      <c r="E48" s="93">
        <v>385.6</v>
      </c>
    </row>
    <row r="49" spans="2:5" ht="11.25">
      <c r="B49" s="92" t="s">
        <v>220</v>
      </c>
      <c r="C49" s="93">
        <v>245.8</v>
      </c>
      <c r="D49" s="92">
        <v>41</v>
      </c>
      <c r="E49" s="93">
        <v>328.2</v>
      </c>
    </row>
    <row r="50" spans="2:5" ht="11.25">
      <c r="B50" s="92" t="s">
        <v>221</v>
      </c>
      <c r="C50" s="93">
        <v>207.3</v>
      </c>
      <c r="D50" s="92">
        <v>42</v>
      </c>
      <c r="E50" s="93">
        <v>279.2</v>
      </c>
    </row>
    <row r="51" spans="2:5" ht="11.25">
      <c r="B51" s="92" t="s">
        <v>222</v>
      </c>
      <c r="C51" s="93">
        <v>25.9</v>
      </c>
      <c r="D51" s="92">
        <v>43</v>
      </c>
      <c r="E51" s="93">
        <v>35.28</v>
      </c>
    </row>
    <row r="52" spans="2:5" ht="11.25">
      <c r="B52" s="92" t="s">
        <v>223</v>
      </c>
      <c r="C52" s="93">
        <v>28</v>
      </c>
      <c r="D52" s="92">
        <v>44</v>
      </c>
      <c r="E52" s="93">
        <v>40.6</v>
      </c>
    </row>
    <row r="53" spans="2:5" ht="11.25">
      <c r="B53" s="92" t="s">
        <v>224</v>
      </c>
      <c r="C53" s="93">
        <v>235.9</v>
      </c>
      <c r="D53" s="92">
        <v>45</v>
      </c>
      <c r="E53" s="93">
        <v>315.60000000000002</v>
      </c>
    </row>
    <row r="54" spans="2:5" ht="11.25">
      <c r="B54" s="92" t="s">
        <v>225</v>
      </c>
      <c r="C54" s="93">
        <v>317.3</v>
      </c>
      <c r="D54" s="92">
        <v>46</v>
      </c>
      <c r="E54" s="93">
        <v>419.2</v>
      </c>
    </row>
    <row r="55" spans="2:5" ht="11.25">
      <c r="B55" s="92" t="s">
        <v>226</v>
      </c>
      <c r="C55" s="93">
        <v>107.2</v>
      </c>
      <c r="D55" s="92">
        <v>47</v>
      </c>
      <c r="E55" s="93">
        <v>151.80000000000001</v>
      </c>
    </row>
    <row r="56" spans="2:5" ht="11.25">
      <c r="B56" s="92" t="s">
        <v>227</v>
      </c>
      <c r="C56" s="93">
        <v>244.7</v>
      </c>
      <c r="D56" s="92">
        <v>48</v>
      </c>
      <c r="E56" s="93">
        <v>326.8</v>
      </c>
    </row>
    <row r="57" spans="2:5" ht="11.25">
      <c r="B57" s="92" t="s">
        <v>228</v>
      </c>
      <c r="C57" s="93">
        <v>37.9</v>
      </c>
      <c r="D57" s="92">
        <v>49</v>
      </c>
      <c r="E57" s="93">
        <v>63.6</v>
      </c>
    </row>
    <row r="58" spans="2:5" ht="11.25">
      <c r="B58" s="92" t="s">
        <v>229</v>
      </c>
      <c r="C58" s="93">
        <v>171</v>
      </c>
      <c r="D58" s="92">
        <v>50</v>
      </c>
      <c r="E58" s="93">
        <v>233</v>
      </c>
    </row>
    <row r="59" spans="2:5" ht="11.25">
      <c r="B59" s="92" t="s">
        <v>230</v>
      </c>
      <c r="C59" s="93">
        <v>120.4</v>
      </c>
      <c r="D59" s="92">
        <v>51</v>
      </c>
      <c r="E59" s="93">
        <v>168.6</v>
      </c>
    </row>
    <row r="60" spans="2:5" ht="11.25">
      <c r="B60" s="92" t="s">
        <v>231</v>
      </c>
      <c r="C60" s="93">
        <v>22.5</v>
      </c>
      <c r="D60" s="92">
        <v>52</v>
      </c>
      <c r="E60" s="93">
        <v>44</v>
      </c>
    </row>
    <row r="61" spans="2:5" ht="11.25">
      <c r="B61" s="92" t="s">
        <v>232</v>
      </c>
      <c r="C61" s="93">
        <v>102.8</v>
      </c>
      <c r="D61" s="92">
        <v>53</v>
      </c>
      <c r="E61" s="93">
        <v>146.19999999999999</v>
      </c>
    </row>
    <row r="62" spans="2:5" ht="11.25">
      <c r="B62" s="92" t="s">
        <v>233</v>
      </c>
      <c r="C62" s="93">
        <v>90.700000000000102</v>
      </c>
      <c r="D62" s="92">
        <v>54</v>
      </c>
      <c r="E62" s="93">
        <v>130.80000000000001</v>
      </c>
    </row>
    <row r="63" spans="2:5" ht="11.25">
      <c r="B63" s="92" t="s">
        <v>234</v>
      </c>
      <c r="C63" s="93">
        <v>216.1</v>
      </c>
      <c r="D63" s="92">
        <v>55</v>
      </c>
      <c r="E63" s="93">
        <v>290.39999999999998</v>
      </c>
    </row>
    <row r="64" spans="2:5" ht="11.25">
      <c r="B64" s="92" t="s">
        <v>235</v>
      </c>
      <c r="C64" s="93">
        <v>295.3</v>
      </c>
      <c r="D64" s="92">
        <v>56</v>
      </c>
      <c r="E64" s="93">
        <v>391.2</v>
      </c>
    </row>
    <row r="65" spans="2:5" ht="11.25">
      <c r="B65" s="92" t="s">
        <v>236</v>
      </c>
      <c r="C65" s="93">
        <v>72.000000000000099</v>
      </c>
      <c r="D65" s="92">
        <v>57</v>
      </c>
      <c r="E65" s="93">
        <v>107</v>
      </c>
    </row>
    <row r="66" spans="2:5" ht="11.25">
      <c r="B66" s="92" t="s">
        <v>237</v>
      </c>
      <c r="C66" s="93">
        <v>31.9</v>
      </c>
      <c r="D66" s="92">
        <v>58</v>
      </c>
      <c r="E66" s="93">
        <v>50.48</v>
      </c>
    </row>
    <row r="67" spans="2:5" ht="11.25">
      <c r="B67" s="92" t="s">
        <v>238</v>
      </c>
      <c r="C67" s="93">
        <v>64.300000000000097</v>
      </c>
      <c r="D67" s="92">
        <v>59</v>
      </c>
      <c r="E67" s="93">
        <v>97.199999999999903</v>
      </c>
    </row>
    <row r="68" spans="2:5" ht="11.25">
      <c r="B68" s="92" t="s">
        <v>239</v>
      </c>
      <c r="C68" s="93">
        <v>228.2</v>
      </c>
      <c r="D68" s="92">
        <v>60</v>
      </c>
      <c r="E68" s="93">
        <v>305.8</v>
      </c>
    </row>
    <row r="69" spans="2:5" ht="11.25">
      <c r="B69" s="92" t="s">
        <v>239</v>
      </c>
      <c r="C69" s="93">
        <v>278.8</v>
      </c>
      <c r="D69" s="92">
        <v>61</v>
      </c>
      <c r="E69" s="93">
        <v>370.2</v>
      </c>
    </row>
    <row r="70" spans="2:5" ht="11.25">
      <c r="B70" s="92" t="s">
        <v>240</v>
      </c>
      <c r="C70" s="93">
        <v>35.700000000000003</v>
      </c>
      <c r="D70" s="92">
        <v>3</v>
      </c>
      <c r="E70" s="93">
        <v>60.8</v>
      </c>
    </row>
    <row r="71" spans="2:5" ht="11.25">
      <c r="B71" s="92" t="s">
        <v>240</v>
      </c>
      <c r="C71" s="93">
        <v>146.80000000000001</v>
      </c>
      <c r="D71" s="92">
        <v>4</v>
      </c>
      <c r="E71" s="93">
        <v>202.2</v>
      </c>
    </row>
    <row r="72" spans="2:5" ht="11.25">
      <c r="B72" s="92" t="s">
        <v>241</v>
      </c>
      <c r="C72" s="93">
        <v>250.2</v>
      </c>
      <c r="D72" s="92">
        <v>5</v>
      </c>
      <c r="E72" s="93">
        <v>333.8</v>
      </c>
    </row>
    <row r="73" spans="2:5" ht="11.25">
      <c r="B73" s="92" t="s">
        <v>242</v>
      </c>
      <c r="C73" s="93">
        <v>17</v>
      </c>
      <c r="D73" s="92">
        <v>6</v>
      </c>
      <c r="E73" s="93">
        <v>37</v>
      </c>
    </row>
    <row r="74" spans="2:5" ht="11.25">
      <c r="B74" s="92" t="s">
        <v>243</v>
      </c>
      <c r="C74" s="93">
        <v>246.9</v>
      </c>
      <c r="D74" s="92">
        <v>7</v>
      </c>
      <c r="E74" s="93">
        <v>329.6</v>
      </c>
    </row>
    <row r="75" spans="2:5" ht="11.25">
      <c r="B75" s="92" t="s">
        <v>244</v>
      </c>
      <c r="C75" s="93">
        <v>25.3</v>
      </c>
      <c r="D75" s="92">
        <v>8</v>
      </c>
      <c r="E75" s="93">
        <v>33.76</v>
      </c>
    </row>
    <row r="76" spans="2:5" ht="11.25">
      <c r="B76" s="92" t="s">
        <v>245</v>
      </c>
      <c r="C76" s="93">
        <v>187.5</v>
      </c>
      <c r="D76" s="92">
        <v>9</v>
      </c>
      <c r="E76" s="93">
        <v>254</v>
      </c>
    </row>
    <row r="77" spans="2:5" ht="11.25">
      <c r="B77" s="92" t="s">
        <v>246</v>
      </c>
      <c r="C77" s="93">
        <v>85.200000000000102</v>
      </c>
      <c r="D77" s="92">
        <v>10</v>
      </c>
      <c r="E77" s="93">
        <v>123.8</v>
      </c>
    </row>
    <row r="78" spans="2:5" ht="11.25">
      <c r="B78" s="92" t="s">
        <v>247</v>
      </c>
      <c r="C78" s="93">
        <v>281</v>
      </c>
      <c r="D78" s="92">
        <v>11</v>
      </c>
      <c r="E78" s="93">
        <v>373</v>
      </c>
    </row>
    <row r="79" spans="2:5" ht="11.25">
      <c r="B79" s="92" t="s">
        <v>248</v>
      </c>
      <c r="C79" s="93">
        <v>29.1</v>
      </c>
      <c r="D79" s="92">
        <v>12</v>
      </c>
      <c r="E79" s="93">
        <v>52.4</v>
      </c>
    </row>
    <row r="80" spans="2:5" ht="11.25">
      <c r="B80" s="92" t="s">
        <v>249</v>
      </c>
      <c r="C80" s="93">
        <v>318.39999999999998</v>
      </c>
      <c r="D80" s="92">
        <v>13</v>
      </c>
      <c r="E80" s="93">
        <v>420.6</v>
      </c>
    </row>
    <row r="81" spans="2:5" ht="11.25">
      <c r="B81" s="92" t="s">
        <v>250</v>
      </c>
      <c r="C81" s="93">
        <v>327.2</v>
      </c>
      <c r="D81" s="92">
        <v>14</v>
      </c>
      <c r="E81" s="93">
        <v>431.8</v>
      </c>
    </row>
    <row r="82" spans="2:5" ht="11.25">
      <c r="B82" s="92" t="s">
        <v>251</v>
      </c>
      <c r="C82" s="93">
        <v>218.3</v>
      </c>
      <c r="D82" s="92">
        <v>15</v>
      </c>
      <c r="E82" s="93">
        <v>293.2</v>
      </c>
    </row>
    <row r="83" spans="2:5" ht="11.25">
      <c r="B83" s="92" t="s">
        <v>252</v>
      </c>
      <c r="C83" s="93">
        <v>256.8</v>
      </c>
      <c r="D83" s="92">
        <v>16</v>
      </c>
      <c r="E83" s="93">
        <v>342.2</v>
      </c>
    </row>
    <row r="84" spans="2:5" ht="11.25">
      <c r="B84" s="92" t="s">
        <v>253</v>
      </c>
      <c r="C84" s="93">
        <v>44.5</v>
      </c>
      <c r="D84" s="92">
        <v>17</v>
      </c>
      <c r="E84" s="93">
        <v>72</v>
      </c>
    </row>
    <row r="85" spans="2:5" ht="11.25">
      <c r="B85" s="92" t="s">
        <v>254</v>
      </c>
      <c r="C85" s="93">
        <v>29.8</v>
      </c>
      <c r="D85" s="92">
        <v>18</v>
      </c>
      <c r="E85" s="93">
        <v>45.16</v>
      </c>
    </row>
    <row r="86" spans="2:5" ht="11.25">
      <c r="B86" s="92" t="s">
        <v>255</v>
      </c>
      <c r="C86" s="93">
        <v>133.6</v>
      </c>
      <c r="D86" s="92">
        <v>19</v>
      </c>
      <c r="E86" s="93">
        <v>185.4</v>
      </c>
    </row>
    <row r="87" spans="2:5" ht="11.25">
      <c r="B87" s="92" t="s">
        <v>256</v>
      </c>
      <c r="C87" s="93">
        <v>39</v>
      </c>
      <c r="D87" s="92">
        <v>20</v>
      </c>
      <c r="E87" s="93">
        <v>65</v>
      </c>
    </row>
    <row r="88" spans="2:5" ht="11.25">
      <c r="B88" s="92" t="s">
        <v>257</v>
      </c>
      <c r="C88" s="93">
        <v>279.89999999999998</v>
      </c>
      <c r="D88" s="92">
        <v>21</v>
      </c>
      <c r="E88" s="93">
        <v>371.6</v>
      </c>
    </row>
    <row r="89" spans="2:5" ht="11.25">
      <c r="B89" s="92" t="s">
        <v>258</v>
      </c>
      <c r="C89" s="93">
        <v>26.5</v>
      </c>
      <c r="D89" s="92">
        <v>22</v>
      </c>
      <c r="E89" s="93">
        <v>36.799999999999997</v>
      </c>
    </row>
    <row r="90" spans="2:5" ht="11.25">
      <c r="B90" s="92" t="s">
        <v>258</v>
      </c>
      <c r="C90" s="93">
        <v>30.4</v>
      </c>
      <c r="D90" s="92">
        <v>23</v>
      </c>
      <c r="E90" s="93">
        <v>46.68</v>
      </c>
    </row>
    <row r="91" spans="2:5" ht="11.25">
      <c r="B91" s="92" t="s">
        <v>259</v>
      </c>
      <c r="C91" s="93">
        <v>25</v>
      </c>
      <c r="D91" s="92">
        <v>24</v>
      </c>
      <c r="E91" s="93">
        <v>33</v>
      </c>
    </row>
    <row r="92" spans="2:5" ht="11.25">
      <c r="B92" s="92" t="s">
        <v>260</v>
      </c>
      <c r="C92" s="93">
        <v>26.8</v>
      </c>
      <c r="D92" s="92">
        <v>25</v>
      </c>
      <c r="E92" s="93">
        <v>37.56</v>
      </c>
    </row>
    <row r="93" spans="2:5" ht="11.25">
      <c r="B93" s="92" t="s">
        <v>261</v>
      </c>
      <c r="C93" s="93">
        <v>110.5</v>
      </c>
      <c r="D93" s="92">
        <v>26</v>
      </c>
      <c r="E93" s="93">
        <v>156</v>
      </c>
    </row>
    <row r="94" spans="2:5" ht="11.25">
      <c r="B94" s="92" t="s">
        <v>262</v>
      </c>
      <c r="C94" s="93">
        <v>326.10000000000002</v>
      </c>
      <c r="D94" s="92">
        <v>27</v>
      </c>
      <c r="E94" s="93">
        <v>430.4</v>
      </c>
    </row>
    <row r="95" spans="2:5" ht="11.25">
      <c r="B95" s="92" t="s">
        <v>263</v>
      </c>
      <c r="C95" s="93">
        <v>275.5</v>
      </c>
      <c r="D95" s="92">
        <v>28</v>
      </c>
      <c r="E95" s="93">
        <v>366</v>
      </c>
    </row>
    <row r="96" spans="2:5" ht="11.25">
      <c r="B96" s="92" t="s">
        <v>264</v>
      </c>
      <c r="C96" s="93">
        <v>40.1</v>
      </c>
      <c r="D96" s="92">
        <v>29</v>
      </c>
      <c r="E96" s="93">
        <v>66.400000000000006</v>
      </c>
    </row>
    <row r="97" spans="2:5" ht="11.25">
      <c r="B97" s="92" t="s">
        <v>265</v>
      </c>
      <c r="C97" s="93">
        <v>285.39999999999998</v>
      </c>
      <c r="D97" s="92">
        <v>30</v>
      </c>
      <c r="E97" s="93">
        <v>378.6</v>
      </c>
    </row>
    <row r="98" spans="2:5" ht="11.25">
      <c r="B98" s="92" t="s">
        <v>266</v>
      </c>
      <c r="C98" s="93">
        <v>240.3</v>
      </c>
      <c r="D98" s="92">
        <v>31</v>
      </c>
      <c r="E98" s="93">
        <v>321.2</v>
      </c>
    </row>
    <row r="99" spans="2:5" ht="11.25">
      <c r="B99" s="92" t="s">
        <v>267</v>
      </c>
      <c r="C99" s="93">
        <v>186.4</v>
      </c>
      <c r="D99" s="92">
        <v>32</v>
      </c>
      <c r="E99" s="93">
        <v>252.6</v>
      </c>
    </row>
    <row r="100" spans="2:5" ht="11.25">
      <c r="B100" s="92" t="s">
        <v>268</v>
      </c>
      <c r="C100" s="93">
        <v>328.3</v>
      </c>
      <c r="D100" s="92">
        <v>33</v>
      </c>
      <c r="E100" s="93">
        <v>433.2</v>
      </c>
    </row>
    <row r="101" spans="2:5" ht="11.25">
      <c r="B101" s="92" t="s">
        <v>269</v>
      </c>
      <c r="C101" s="93">
        <v>200.7</v>
      </c>
      <c r="D101" s="92">
        <v>34</v>
      </c>
      <c r="E101" s="93">
        <v>270.8</v>
      </c>
    </row>
    <row r="102" spans="2:5" ht="11.25">
      <c r="B102" s="92" t="s">
        <v>270</v>
      </c>
      <c r="C102" s="93">
        <v>188.6</v>
      </c>
      <c r="D102" s="92">
        <v>35</v>
      </c>
      <c r="E102" s="93">
        <v>255.4</v>
      </c>
    </row>
    <row r="103" spans="2:5" ht="11.25">
      <c r="B103" s="92" t="s">
        <v>271</v>
      </c>
      <c r="C103" s="93">
        <v>259</v>
      </c>
      <c r="D103" s="92">
        <v>36</v>
      </c>
      <c r="E103" s="93">
        <v>345</v>
      </c>
    </row>
    <row r="104" spans="2:5" ht="11.25">
      <c r="B104" s="92" t="s">
        <v>272</v>
      </c>
      <c r="C104" s="93">
        <v>312.89999999999998</v>
      </c>
      <c r="D104" s="92">
        <v>37</v>
      </c>
      <c r="E104" s="93">
        <v>413.6</v>
      </c>
    </row>
    <row r="105" spans="2:5" ht="11.25">
      <c r="B105" s="92" t="s">
        <v>273</v>
      </c>
      <c r="C105" s="93">
        <v>298.60000000000002</v>
      </c>
      <c r="D105" s="92">
        <v>38</v>
      </c>
      <c r="E105" s="93">
        <v>395.4</v>
      </c>
    </row>
    <row r="106" spans="2:5" ht="11.25">
      <c r="B106" s="92" t="s">
        <v>274</v>
      </c>
      <c r="C106" s="93">
        <v>288.7</v>
      </c>
      <c r="D106" s="92">
        <v>39</v>
      </c>
      <c r="E106" s="93">
        <v>382.8</v>
      </c>
    </row>
    <row r="107" spans="2:5" ht="11.25">
      <c r="B107" s="92" t="s">
        <v>275</v>
      </c>
      <c r="C107" s="93">
        <v>136.9</v>
      </c>
      <c r="D107" s="92">
        <v>40</v>
      </c>
      <c r="E107" s="93">
        <v>189.6</v>
      </c>
    </row>
    <row r="108" spans="2:5" ht="11.25">
      <c r="B108" s="92" t="s">
        <v>276</v>
      </c>
      <c r="C108" s="93">
        <v>331.6</v>
      </c>
      <c r="D108" s="92">
        <v>41</v>
      </c>
      <c r="E108" s="93">
        <v>437.4</v>
      </c>
    </row>
    <row r="109" spans="2:5" ht="11.25">
      <c r="B109" s="92" t="s">
        <v>277</v>
      </c>
      <c r="C109" s="93">
        <v>140.19999999999999</v>
      </c>
      <c r="D109" s="92">
        <v>42</v>
      </c>
      <c r="E109" s="93">
        <v>193.8</v>
      </c>
    </row>
    <row r="110" spans="2:5" ht="11.25">
      <c r="B110" s="92" t="s">
        <v>278</v>
      </c>
      <c r="C110" s="93">
        <v>198.5</v>
      </c>
      <c r="D110" s="92">
        <v>43</v>
      </c>
      <c r="E110" s="93">
        <v>268</v>
      </c>
    </row>
    <row r="111" spans="2:5" ht="11.25">
      <c r="B111" s="92" t="s">
        <v>279</v>
      </c>
      <c r="C111" s="93">
        <v>172.1</v>
      </c>
      <c r="D111" s="92">
        <v>44</v>
      </c>
      <c r="E111" s="93">
        <v>234.4</v>
      </c>
    </row>
    <row r="112" spans="2:5" ht="11.25">
      <c r="B112" s="92" t="s">
        <v>280</v>
      </c>
      <c r="C112" s="93">
        <v>100.6</v>
      </c>
      <c r="D112" s="92">
        <v>45</v>
      </c>
      <c r="E112" s="93">
        <v>143.4</v>
      </c>
    </row>
    <row r="113" spans="2:5" ht="11.25">
      <c r="B113" s="92" t="s">
        <v>281</v>
      </c>
      <c r="C113" s="93">
        <v>36.799999999999997</v>
      </c>
      <c r="D113" s="92">
        <v>46</v>
      </c>
      <c r="E113" s="93">
        <v>62.2</v>
      </c>
    </row>
    <row r="114" spans="2:5" ht="11.25">
      <c r="B114" s="92" t="s">
        <v>282</v>
      </c>
      <c r="C114" s="93">
        <v>124.8</v>
      </c>
      <c r="D114" s="92">
        <v>47</v>
      </c>
      <c r="E114" s="93">
        <v>174.2</v>
      </c>
    </row>
    <row r="115" spans="2:5" ht="11.25">
      <c r="B115" s="92" t="s">
        <v>283</v>
      </c>
      <c r="C115" s="93">
        <v>29.2</v>
      </c>
      <c r="D115" s="92">
        <v>48</v>
      </c>
      <c r="E115" s="93">
        <v>43.64</v>
      </c>
    </row>
    <row r="116" spans="2:5" ht="11.25">
      <c r="B116" s="92" t="s">
        <v>284</v>
      </c>
      <c r="C116" s="93">
        <v>56.600000000000101</v>
      </c>
      <c r="D116" s="92">
        <v>49</v>
      </c>
      <c r="E116" s="93">
        <v>87.399999999999906</v>
      </c>
    </row>
    <row r="117" spans="2:5" ht="11.25">
      <c r="B117" s="92" t="s">
        <v>285</v>
      </c>
      <c r="C117" s="93">
        <v>234.8</v>
      </c>
      <c r="D117" s="92">
        <v>50</v>
      </c>
      <c r="E117" s="93">
        <v>314.2</v>
      </c>
    </row>
    <row r="118" spans="2:5" ht="11.25">
      <c r="B118" s="92" t="s">
        <v>286</v>
      </c>
      <c r="C118" s="93">
        <v>220.5</v>
      </c>
      <c r="D118" s="92">
        <v>51</v>
      </c>
      <c r="E118" s="93">
        <v>296</v>
      </c>
    </row>
    <row r="119" spans="2:5" ht="11.25">
      <c r="B119" s="92" t="s">
        <v>287</v>
      </c>
      <c r="C119" s="93">
        <v>242.5</v>
      </c>
      <c r="D119" s="92">
        <v>52</v>
      </c>
      <c r="E119" s="93">
        <v>324</v>
      </c>
    </row>
    <row r="120" spans="2:5" ht="11.25">
      <c r="B120" s="92" t="s">
        <v>288</v>
      </c>
      <c r="C120" s="93">
        <v>32.5</v>
      </c>
      <c r="D120" s="92">
        <v>53</v>
      </c>
      <c r="E120" s="93">
        <v>52</v>
      </c>
    </row>
    <row r="121" spans="2:5" ht="11.25">
      <c r="B121" s="92" t="s">
        <v>289</v>
      </c>
      <c r="C121" s="93">
        <v>168.8</v>
      </c>
      <c r="D121" s="92">
        <v>54</v>
      </c>
      <c r="E121" s="93">
        <v>230.2</v>
      </c>
    </row>
    <row r="122" spans="2:5" ht="11.25">
      <c r="B122" s="92" t="s">
        <v>290</v>
      </c>
      <c r="C122" s="93">
        <v>113.8</v>
      </c>
      <c r="D122" s="92">
        <v>55</v>
      </c>
      <c r="E122" s="93">
        <v>160.19999999999999</v>
      </c>
    </row>
    <row r="123" spans="2:5" ht="11.25">
      <c r="B123" s="92" t="s">
        <v>291</v>
      </c>
      <c r="C123" s="93">
        <v>31.3</v>
      </c>
      <c r="D123" s="92">
        <v>56</v>
      </c>
      <c r="E123" s="93">
        <v>48.96</v>
      </c>
    </row>
    <row r="124" spans="2:5" ht="11.25">
      <c r="B124" s="92" t="s">
        <v>292</v>
      </c>
      <c r="C124" s="93">
        <v>125.9</v>
      </c>
      <c r="D124" s="92">
        <v>57</v>
      </c>
      <c r="E124" s="93">
        <v>175.6</v>
      </c>
    </row>
    <row r="125" spans="2:5" ht="11.25">
      <c r="B125" s="92" t="s">
        <v>293</v>
      </c>
      <c r="C125" s="93">
        <v>114.9</v>
      </c>
      <c r="D125" s="92">
        <v>58</v>
      </c>
      <c r="E125" s="93">
        <v>161.6</v>
      </c>
    </row>
    <row r="126" spans="2:5" ht="11.25">
      <c r="B126" s="92" t="s">
        <v>293</v>
      </c>
      <c r="C126" s="93">
        <v>153.4</v>
      </c>
      <c r="D126" s="92">
        <v>59</v>
      </c>
      <c r="E126" s="93">
        <v>210.6</v>
      </c>
    </row>
    <row r="127" spans="2:5" ht="11.25">
      <c r="B127" s="92" t="s">
        <v>294</v>
      </c>
      <c r="C127" s="93">
        <v>31.6</v>
      </c>
      <c r="D127" s="92">
        <v>60</v>
      </c>
      <c r="E127" s="93">
        <v>49.72</v>
      </c>
    </row>
    <row r="128" spans="2:5" ht="11.25">
      <c r="B128" s="92" t="s">
        <v>295</v>
      </c>
      <c r="C128" s="93">
        <v>161.1</v>
      </c>
      <c r="D128" s="92">
        <v>61</v>
      </c>
      <c r="E128" s="93">
        <v>220.4</v>
      </c>
    </row>
    <row r="129" spans="2:5" ht="11.25">
      <c r="B129" s="92" t="s">
        <v>296</v>
      </c>
      <c r="C129" s="93">
        <v>154.5</v>
      </c>
      <c r="D129" s="92">
        <v>62</v>
      </c>
      <c r="E129" s="93">
        <v>212</v>
      </c>
    </row>
    <row r="130" spans="2:5" ht="11.25">
      <c r="B130" s="92" t="s">
        <v>297</v>
      </c>
      <c r="C130" s="93">
        <v>311.8</v>
      </c>
      <c r="D130" s="92">
        <v>63</v>
      </c>
      <c r="E130" s="93">
        <v>412.2</v>
      </c>
    </row>
    <row r="131" spans="2:5" ht="11.25">
      <c r="B131" s="92" t="s">
        <v>298</v>
      </c>
      <c r="C131" s="93">
        <v>95.100000000000094</v>
      </c>
      <c r="D131" s="92">
        <v>64</v>
      </c>
      <c r="E131" s="93">
        <v>136.4</v>
      </c>
    </row>
    <row r="132" spans="2:5" ht="11.25">
      <c r="B132" s="92" t="s">
        <v>299</v>
      </c>
      <c r="C132" s="93">
        <v>294.2</v>
      </c>
      <c r="D132" s="92">
        <v>65</v>
      </c>
      <c r="E132" s="93">
        <v>389.8</v>
      </c>
    </row>
    <row r="133" spans="2:5" ht="11.25">
      <c r="B133" s="92" t="s">
        <v>300</v>
      </c>
      <c r="C133" s="93">
        <v>222.7</v>
      </c>
      <c r="D133" s="92">
        <v>66</v>
      </c>
      <c r="E133" s="93">
        <v>298.8</v>
      </c>
    </row>
    <row r="134" spans="2:5" ht="11.25">
      <c r="B134" s="92" t="s">
        <v>301</v>
      </c>
      <c r="C134" s="93">
        <v>249.1</v>
      </c>
      <c r="D134" s="92">
        <v>67</v>
      </c>
      <c r="E134" s="93">
        <v>332.4</v>
      </c>
    </row>
    <row r="135" spans="2:5" ht="11.25">
      <c r="B135" s="92" t="s">
        <v>302</v>
      </c>
      <c r="C135" s="93">
        <v>197.4</v>
      </c>
      <c r="D135" s="92">
        <v>68</v>
      </c>
      <c r="E135" s="93">
        <v>266.60000000000002</v>
      </c>
    </row>
    <row r="136" spans="2:5" ht="11.25">
      <c r="B136" s="92" t="s">
        <v>303</v>
      </c>
      <c r="C136" s="93">
        <v>97.300000000000097</v>
      </c>
      <c r="D136" s="92">
        <v>69</v>
      </c>
      <c r="E136" s="93">
        <v>139.19999999999999</v>
      </c>
    </row>
    <row r="137" spans="2:5" ht="11.25">
      <c r="B137" s="92" t="s">
        <v>304</v>
      </c>
      <c r="C137" s="93">
        <v>116</v>
      </c>
      <c r="D137" s="92">
        <v>70</v>
      </c>
      <c r="E137" s="93">
        <v>163</v>
      </c>
    </row>
    <row r="138" spans="2:5" ht="11.25">
      <c r="B138" s="92" t="s">
        <v>305</v>
      </c>
      <c r="C138" s="93">
        <v>303</v>
      </c>
      <c r="D138" s="92">
        <v>71</v>
      </c>
      <c r="E138" s="93">
        <v>401</v>
      </c>
    </row>
    <row r="139" spans="2:5" ht="11.25">
      <c r="B139" s="92" t="s">
        <v>306</v>
      </c>
      <c r="C139" s="93">
        <v>209.5</v>
      </c>
      <c r="D139" s="92">
        <v>72</v>
      </c>
      <c r="E139" s="93">
        <v>282</v>
      </c>
    </row>
    <row r="140" spans="2:5" ht="11.25">
      <c r="B140" s="92" t="s">
        <v>307</v>
      </c>
      <c r="C140" s="93">
        <v>78.600000000000094</v>
      </c>
      <c r="D140" s="92">
        <v>73</v>
      </c>
      <c r="E140" s="93">
        <v>115.4</v>
      </c>
    </row>
    <row r="141" spans="2:5" ht="11.25">
      <c r="B141" s="92" t="s">
        <v>308</v>
      </c>
      <c r="C141" s="93">
        <v>23.6</v>
      </c>
      <c r="D141" s="92">
        <v>74</v>
      </c>
      <c r="E141" s="93">
        <v>45.4</v>
      </c>
    </row>
    <row r="142" spans="2:5" ht="11.25">
      <c r="B142" s="92" t="s">
        <v>309</v>
      </c>
      <c r="C142" s="93">
        <v>152.30000000000001</v>
      </c>
      <c r="D142" s="92">
        <v>75</v>
      </c>
      <c r="E142" s="93">
        <v>209.2</v>
      </c>
    </row>
    <row r="143" spans="2:5" ht="11.25">
      <c r="B143" s="92" t="s">
        <v>310</v>
      </c>
      <c r="C143" s="93">
        <v>157.80000000000001</v>
      </c>
      <c r="D143" s="92">
        <v>76</v>
      </c>
      <c r="E143" s="93">
        <v>216.2</v>
      </c>
    </row>
    <row r="144" spans="2:5" ht="11.25">
      <c r="B144" s="92" t="s">
        <v>311</v>
      </c>
      <c r="C144" s="93">
        <v>267.8</v>
      </c>
      <c r="D144" s="92">
        <v>77</v>
      </c>
      <c r="E144" s="93">
        <v>356.2</v>
      </c>
    </row>
    <row r="145" spans="2:5" ht="11.25">
      <c r="B145" s="92" t="s">
        <v>312</v>
      </c>
      <c r="C145" s="93">
        <v>33.5</v>
      </c>
      <c r="D145" s="92">
        <v>78</v>
      </c>
      <c r="E145" s="93">
        <v>58</v>
      </c>
    </row>
    <row r="146" spans="2:5" ht="11.25">
      <c r="B146" s="92" t="s">
        <v>313</v>
      </c>
      <c r="C146" s="93">
        <v>282.10000000000002</v>
      </c>
      <c r="D146" s="92">
        <v>79</v>
      </c>
      <c r="E146" s="93">
        <v>374.4</v>
      </c>
    </row>
    <row r="147" spans="2:5" ht="11.25">
      <c r="B147" s="92" t="s">
        <v>314</v>
      </c>
      <c r="C147" s="93">
        <v>119.3</v>
      </c>
      <c r="D147" s="92">
        <v>80</v>
      </c>
      <c r="E147" s="93">
        <v>167.2</v>
      </c>
    </row>
    <row r="148" spans="2:5" ht="11.25">
      <c r="B148" s="92" t="s">
        <v>315</v>
      </c>
      <c r="C148" s="93">
        <v>121.5</v>
      </c>
      <c r="D148" s="92">
        <v>81</v>
      </c>
      <c r="E148" s="93">
        <v>170</v>
      </c>
    </row>
    <row r="149" spans="2:5" ht="11.25">
      <c r="B149" s="92" t="s">
        <v>316</v>
      </c>
      <c r="C149" s="93">
        <v>167.7</v>
      </c>
      <c r="D149" s="92">
        <v>82</v>
      </c>
      <c r="E149" s="93">
        <v>228.8</v>
      </c>
    </row>
    <row r="150" spans="2:5" ht="11.25">
      <c r="B150" s="92" t="s">
        <v>317</v>
      </c>
      <c r="C150" s="93">
        <v>32.4</v>
      </c>
      <c r="D150" s="92">
        <v>83</v>
      </c>
      <c r="E150" s="93">
        <v>56.6</v>
      </c>
    </row>
    <row r="151" spans="2:5" ht="11.25">
      <c r="B151" s="92" t="s">
        <v>318</v>
      </c>
      <c r="C151" s="93">
        <v>101.7</v>
      </c>
      <c r="D151" s="92">
        <v>84</v>
      </c>
      <c r="E151" s="93">
        <v>144.80000000000001</v>
      </c>
    </row>
    <row r="152" spans="2:5" ht="11.25">
      <c r="B152" s="92" t="s">
        <v>319</v>
      </c>
      <c r="C152" s="93">
        <v>199.6</v>
      </c>
      <c r="D152" s="92">
        <v>85</v>
      </c>
      <c r="E152" s="93">
        <v>269.39999999999998</v>
      </c>
    </row>
    <row r="153" spans="2:5" ht="11.25">
      <c r="B153" s="92" t="s">
        <v>320</v>
      </c>
      <c r="C153" s="93">
        <v>59.900000000000098</v>
      </c>
      <c r="D153" s="92">
        <v>86</v>
      </c>
      <c r="E153" s="93">
        <v>91.599999999999895</v>
      </c>
    </row>
    <row r="154" spans="2:5" ht="11.25">
      <c r="B154" s="92" t="s">
        <v>320</v>
      </c>
      <c r="C154" s="93">
        <v>201.8</v>
      </c>
      <c r="D154" s="92">
        <v>87</v>
      </c>
      <c r="E154" s="93">
        <v>272.2</v>
      </c>
    </row>
    <row r="155" spans="2:5" ht="11.25">
      <c r="B155" s="92" t="s">
        <v>321</v>
      </c>
      <c r="C155" s="93">
        <v>332.7</v>
      </c>
      <c r="D155" s="92">
        <v>88</v>
      </c>
      <c r="E155" s="93">
        <v>438.8</v>
      </c>
    </row>
    <row r="156" spans="2:5" ht="11.25">
      <c r="B156" s="92" t="s">
        <v>322</v>
      </c>
      <c r="C156" s="93">
        <v>253.5</v>
      </c>
      <c r="D156" s="92">
        <v>89</v>
      </c>
      <c r="E156" s="93">
        <v>338</v>
      </c>
    </row>
    <row r="157" spans="2:5" ht="11.25">
      <c r="B157" s="92" t="s">
        <v>323</v>
      </c>
      <c r="C157" s="93">
        <v>19.2</v>
      </c>
      <c r="D157" s="92">
        <v>90</v>
      </c>
      <c r="E157" s="93">
        <v>39.799999999999997</v>
      </c>
    </row>
    <row r="158" spans="2:5" ht="11.25">
      <c r="B158" s="92" t="s">
        <v>324</v>
      </c>
      <c r="C158" s="93">
        <v>18.100000000000001</v>
      </c>
      <c r="D158" s="92">
        <v>91</v>
      </c>
      <c r="E158" s="93">
        <v>38.4</v>
      </c>
    </row>
    <row r="159" spans="2:5" ht="11.25">
      <c r="B159" s="92" t="s">
        <v>325</v>
      </c>
      <c r="C159" s="93">
        <v>224.9</v>
      </c>
      <c r="D159" s="92">
        <v>92</v>
      </c>
      <c r="E159" s="93">
        <v>301.60000000000002</v>
      </c>
    </row>
    <row r="160" spans="2:5" ht="11.25">
      <c r="B160" s="92" t="s">
        <v>326</v>
      </c>
      <c r="C160" s="93">
        <v>160</v>
      </c>
      <c r="D160" s="92">
        <v>93</v>
      </c>
      <c r="E160" s="93">
        <v>219</v>
      </c>
    </row>
    <row r="161" spans="2:5" ht="11.25">
      <c r="B161" s="92" t="s">
        <v>327</v>
      </c>
      <c r="C161" s="93">
        <v>254.6</v>
      </c>
      <c r="D161" s="92">
        <v>94</v>
      </c>
      <c r="E161" s="93">
        <v>339.4</v>
      </c>
    </row>
    <row r="162" spans="2:5" ht="11.25">
      <c r="B162" s="92" t="s">
        <v>328</v>
      </c>
      <c r="C162" s="93">
        <v>208.4</v>
      </c>
      <c r="D162" s="92">
        <v>95</v>
      </c>
      <c r="E162" s="93">
        <v>280.60000000000002</v>
      </c>
    </row>
    <row r="163" spans="2:5" ht="11.25">
      <c r="B163" s="92" t="s">
        <v>329</v>
      </c>
      <c r="C163" s="93">
        <v>185.3</v>
      </c>
      <c r="D163" s="92">
        <v>1</v>
      </c>
      <c r="E163" s="93">
        <v>251.2</v>
      </c>
    </row>
    <row r="164" spans="2:5" ht="11.25">
      <c r="B164" s="92" t="s">
        <v>330</v>
      </c>
      <c r="C164" s="93">
        <v>277.7</v>
      </c>
      <c r="D164" s="92">
        <v>2</v>
      </c>
      <c r="E164" s="93">
        <v>368.8</v>
      </c>
    </row>
    <row r="165" spans="2:5" ht="11.25">
      <c r="B165" s="92" t="s">
        <v>331</v>
      </c>
      <c r="C165" s="93">
        <v>108.3</v>
      </c>
      <c r="D165" s="92">
        <v>3</v>
      </c>
      <c r="E165" s="93">
        <v>153.19999999999999</v>
      </c>
    </row>
    <row r="166" spans="2:5" ht="11.25">
      <c r="B166" s="92" t="s">
        <v>332</v>
      </c>
      <c r="C166" s="93">
        <v>329.4</v>
      </c>
      <c r="D166" s="92">
        <v>4</v>
      </c>
      <c r="E166" s="93">
        <v>434.6</v>
      </c>
    </row>
    <row r="167" spans="2:5" ht="11.25">
      <c r="B167" s="92" t="s">
        <v>333</v>
      </c>
      <c r="C167" s="93">
        <v>53.3</v>
      </c>
      <c r="D167" s="92">
        <v>5</v>
      </c>
      <c r="E167" s="93">
        <v>83.2</v>
      </c>
    </row>
    <row r="168" spans="2:5" ht="11.25">
      <c r="B168" s="92" t="s">
        <v>334</v>
      </c>
      <c r="C168" s="93">
        <v>28.3</v>
      </c>
      <c r="D168" s="92">
        <v>6</v>
      </c>
      <c r="E168" s="93">
        <v>41.36</v>
      </c>
    </row>
    <row r="169" spans="2:5" ht="11.25">
      <c r="B169" s="92" t="s">
        <v>335</v>
      </c>
      <c r="C169" s="93">
        <v>27.7</v>
      </c>
      <c r="D169" s="92">
        <v>7</v>
      </c>
      <c r="E169" s="93">
        <v>39.840000000000003</v>
      </c>
    </row>
    <row r="170" spans="2:5" ht="11.25">
      <c r="B170" s="92" t="s">
        <v>336</v>
      </c>
      <c r="C170" s="93">
        <v>87.400000000000105</v>
      </c>
      <c r="D170" s="92">
        <v>8</v>
      </c>
      <c r="E170" s="93">
        <v>126.6</v>
      </c>
    </row>
    <row r="171" spans="2:5" ht="11.25">
      <c r="B171" s="92" t="s">
        <v>337</v>
      </c>
      <c r="C171" s="93">
        <v>32.200000000000003</v>
      </c>
      <c r="D171" s="92">
        <v>9</v>
      </c>
      <c r="E171" s="93">
        <v>51.24</v>
      </c>
    </row>
    <row r="172" spans="2:5" ht="11.25">
      <c r="B172" s="92" t="s">
        <v>338</v>
      </c>
      <c r="C172" s="93">
        <v>98.400000000000105</v>
      </c>
      <c r="D172" s="92">
        <v>10</v>
      </c>
      <c r="E172" s="93">
        <v>140.6</v>
      </c>
    </row>
    <row r="173" spans="2:5" ht="11.25">
      <c r="B173" s="92" t="s">
        <v>339</v>
      </c>
      <c r="C173" s="93">
        <v>149</v>
      </c>
      <c r="D173" s="92">
        <v>11</v>
      </c>
      <c r="E173" s="93">
        <v>205</v>
      </c>
    </row>
    <row r="174" spans="2:5" ht="11.25">
      <c r="B174" s="92" t="s">
        <v>340</v>
      </c>
      <c r="C174" s="93">
        <v>58.800000000000097</v>
      </c>
      <c r="D174" s="92">
        <v>12</v>
      </c>
      <c r="E174" s="93">
        <v>90.199999999999903</v>
      </c>
    </row>
    <row r="175" spans="2:5" ht="11.25">
      <c r="B175" s="92" t="s">
        <v>341</v>
      </c>
      <c r="C175" s="93">
        <v>21.4</v>
      </c>
      <c r="D175" s="92">
        <v>13</v>
      </c>
      <c r="E175" s="93">
        <v>42.6</v>
      </c>
    </row>
    <row r="176" spans="2:5" ht="11.25">
      <c r="B176" s="92" t="s">
        <v>342</v>
      </c>
      <c r="C176" s="93">
        <v>48.9</v>
      </c>
      <c r="D176" s="92">
        <v>14</v>
      </c>
      <c r="E176" s="93">
        <v>77.599999999999994</v>
      </c>
    </row>
    <row r="177" spans="2:5" ht="11.25">
      <c r="B177" s="92" t="s">
        <v>343</v>
      </c>
      <c r="C177" s="93">
        <v>296.39999999999998</v>
      </c>
      <c r="D177" s="92">
        <v>15</v>
      </c>
      <c r="E177" s="93">
        <v>392.6</v>
      </c>
    </row>
    <row r="178" spans="2:5" ht="11.25">
      <c r="B178" s="92" t="s">
        <v>344</v>
      </c>
      <c r="C178" s="93">
        <v>111.6</v>
      </c>
      <c r="D178" s="92">
        <v>16</v>
      </c>
      <c r="E178" s="93">
        <v>157.4</v>
      </c>
    </row>
    <row r="179" spans="2:5" ht="11.25">
      <c r="B179" s="92" t="s">
        <v>345</v>
      </c>
      <c r="C179" s="93">
        <v>109.4</v>
      </c>
      <c r="D179" s="92">
        <v>17</v>
      </c>
      <c r="E179" s="93">
        <v>154.6</v>
      </c>
    </row>
    <row r="180" spans="2:5" ht="11.25">
      <c r="B180" s="92" t="s">
        <v>346</v>
      </c>
      <c r="C180" s="93">
        <v>284.3</v>
      </c>
      <c r="D180" s="92">
        <v>18</v>
      </c>
      <c r="E180" s="93">
        <v>377.2</v>
      </c>
    </row>
    <row r="181" spans="2:5" ht="11.25">
      <c r="B181" s="92" t="s">
        <v>347</v>
      </c>
      <c r="C181" s="93">
        <v>223.8</v>
      </c>
      <c r="D181" s="92">
        <v>19</v>
      </c>
      <c r="E181" s="93">
        <v>300.2</v>
      </c>
    </row>
    <row r="182" spans="2:5" ht="11.25">
      <c r="B182" s="92" t="s">
        <v>348</v>
      </c>
      <c r="C182" s="93">
        <v>213.9</v>
      </c>
      <c r="D182" s="92">
        <v>20</v>
      </c>
      <c r="E182" s="93">
        <v>287.60000000000002</v>
      </c>
    </row>
    <row r="183" spans="2:5" ht="11.25">
      <c r="B183" s="92" t="s">
        <v>349</v>
      </c>
      <c r="C183" s="93">
        <v>41.2</v>
      </c>
      <c r="D183" s="92">
        <v>21</v>
      </c>
      <c r="E183" s="93">
        <v>67.8</v>
      </c>
    </row>
    <row r="184" spans="2:5" ht="11.25">
      <c r="B184" s="92" t="s">
        <v>350</v>
      </c>
      <c r="C184" s="93">
        <v>61.000000000000099</v>
      </c>
      <c r="D184" s="92">
        <v>22</v>
      </c>
      <c r="E184" s="93">
        <v>92.999999999999901</v>
      </c>
    </row>
    <row r="185" spans="2:5" ht="11.25">
      <c r="B185" s="92" t="s">
        <v>351</v>
      </c>
      <c r="C185" s="93">
        <v>215</v>
      </c>
      <c r="D185" s="92">
        <v>23</v>
      </c>
      <c r="E185" s="93">
        <v>289</v>
      </c>
    </row>
    <row r="186" spans="2:5" ht="11.25">
      <c r="B186" s="92" t="s">
        <v>352</v>
      </c>
      <c r="C186" s="93">
        <v>67.600000000000094</v>
      </c>
      <c r="D186" s="92">
        <v>24</v>
      </c>
      <c r="E186" s="93">
        <v>101.4</v>
      </c>
    </row>
    <row r="187" spans="2:5" ht="11.25">
      <c r="B187" s="92" t="s">
        <v>353</v>
      </c>
      <c r="C187" s="93">
        <v>283.2</v>
      </c>
      <c r="D187" s="92">
        <v>25</v>
      </c>
      <c r="E187" s="93">
        <v>375.8</v>
      </c>
    </row>
    <row r="188" spans="2:5" ht="11.25">
      <c r="B188" s="92" t="s">
        <v>354</v>
      </c>
      <c r="C188" s="93">
        <v>260.10000000000002</v>
      </c>
      <c r="D188" s="92">
        <v>26</v>
      </c>
      <c r="E188" s="93">
        <v>346.4</v>
      </c>
    </row>
    <row r="189" spans="2:5" ht="11.25">
      <c r="B189" s="92" t="s">
        <v>355</v>
      </c>
      <c r="C189" s="93">
        <v>52.2</v>
      </c>
      <c r="D189" s="92">
        <v>27</v>
      </c>
      <c r="E189" s="93">
        <v>81.8</v>
      </c>
    </row>
    <row r="190" spans="2:5" ht="11.25">
      <c r="B190" s="92" t="s">
        <v>356</v>
      </c>
      <c r="C190" s="93">
        <v>70.900000000000105</v>
      </c>
      <c r="D190" s="92">
        <v>28</v>
      </c>
      <c r="E190" s="93">
        <v>105.6</v>
      </c>
    </row>
    <row r="191" spans="2:5" ht="11.25">
      <c r="B191" s="92" t="s">
        <v>357</v>
      </c>
      <c r="C191" s="93">
        <v>232.6</v>
      </c>
      <c r="D191" s="92">
        <v>29</v>
      </c>
      <c r="E191" s="93">
        <v>311.39999999999998</v>
      </c>
    </row>
    <row r="192" spans="2:5" ht="11.25">
      <c r="B192" s="92" t="s">
        <v>358</v>
      </c>
      <c r="C192" s="93">
        <v>151.19999999999999</v>
      </c>
      <c r="D192" s="92">
        <v>30</v>
      </c>
      <c r="E192" s="93">
        <v>207.8</v>
      </c>
    </row>
    <row r="193" spans="2:5" ht="11.25">
      <c r="B193" s="92" t="s">
        <v>359</v>
      </c>
      <c r="C193" s="93">
        <v>135.80000000000001</v>
      </c>
      <c r="D193" s="92">
        <v>31</v>
      </c>
      <c r="E193" s="93">
        <v>188.2</v>
      </c>
    </row>
    <row r="194" spans="2:5" ht="11.25">
      <c r="B194" s="92" t="s">
        <v>360</v>
      </c>
      <c r="C194" s="93">
        <v>134.69999999999999</v>
      </c>
      <c r="D194" s="92">
        <v>32</v>
      </c>
      <c r="E194" s="93">
        <v>186.8</v>
      </c>
    </row>
    <row r="195" spans="2:5" ht="11.25">
      <c r="B195" s="92" t="s">
        <v>361</v>
      </c>
      <c r="C195" s="93">
        <v>143.5</v>
      </c>
      <c r="D195" s="92">
        <v>33</v>
      </c>
      <c r="E195" s="93">
        <v>198</v>
      </c>
    </row>
    <row r="196" spans="2:5" ht="11.25">
      <c r="B196" s="92" t="s">
        <v>362</v>
      </c>
      <c r="C196" s="93">
        <v>276.60000000000002</v>
      </c>
      <c r="D196" s="92">
        <v>34</v>
      </c>
      <c r="E196" s="93">
        <v>367.4</v>
      </c>
    </row>
    <row r="197" spans="2:5" ht="11.25">
      <c r="B197" s="92" t="s">
        <v>363</v>
      </c>
      <c r="C197" s="93">
        <v>301.89999999999998</v>
      </c>
      <c r="D197" s="92">
        <v>35</v>
      </c>
      <c r="E197" s="93">
        <v>399.6</v>
      </c>
    </row>
    <row r="198" spans="2:5" ht="11.25">
      <c r="B198" s="92" t="s">
        <v>364</v>
      </c>
      <c r="C198" s="93">
        <v>212.8</v>
      </c>
      <c r="D198" s="92">
        <v>36</v>
      </c>
      <c r="E198" s="93">
        <v>286.2</v>
      </c>
    </row>
    <row r="199" spans="2:5" ht="11.25">
      <c r="B199" s="92" t="s">
        <v>365</v>
      </c>
      <c r="C199" s="93">
        <v>46.7</v>
      </c>
      <c r="D199" s="92">
        <v>37</v>
      </c>
      <c r="E199" s="93">
        <v>74.8</v>
      </c>
    </row>
    <row r="200" spans="2:5" ht="11.25">
      <c r="B200" s="92" t="s">
        <v>366</v>
      </c>
      <c r="C200" s="93">
        <v>229.3</v>
      </c>
      <c r="D200" s="92">
        <v>38</v>
      </c>
      <c r="E200" s="93">
        <v>307.2</v>
      </c>
    </row>
    <row r="201" spans="2:5" ht="11.25">
      <c r="B201" s="92" t="s">
        <v>367</v>
      </c>
      <c r="C201" s="93">
        <v>75.300000000000097</v>
      </c>
      <c r="D201" s="92">
        <v>39</v>
      </c>
      <c r="E201" s="93">
        <v>111.2</v>
      </c>
    </row>
    <row r="202" spans="2:5" ht="11.25">
      <c r="B202" s="92" t="s">
        <v>368</v>
      </c>
      <c r="C202" s="93">
        <v>20.3</v>
      </c>
      <c r="D202" s="92">
        <v>40</v>
      </c>
      <c r="E202" s="93">
        <v>41.2</v>
      </c>
    </row>
    <row r="203" spans="2:5" ht="11.25">
      <c r="B203" s="92" t="s">
        <v>369</v>
      </c>
      <c r="C203" s="93">
        <v>94.000000000000099</v>
      </c>
      <c r="D203" s="92">
        <v>41</v>
      </c>
      <c r="E203" s="93">
        <v>135</v>
      </c>
    </row>
    <row r="204" spans="2:5" ht="11.25">
      <c r="B204" s="92" t="s">
        <v>370</v>
      </c>
      <c r="C204" s="93">
        <v>162.19999999999999</v>
      </c>
      <c r="D204" s="92">
        <v>42</v>
      </c>
      <c r="E204" s="93">
        <v>221.8</v>
      </c>
    </row>
    <row r="205" spans="2:5" ht="11.25">
      <c r="B205" s="92" t="s">
        <v>371</v>
      </c>
      <c r="C205" s="93">
        <v>106.1</v>
      </c>
      <c r="D205" s="92">
        <v>43</v>
      </c>
      <c r="E205" s="93">
        <v>150.4</v>
      </c>
    </row>
    <row r="206" spans="2:5" ht="11.25">
      <c r="B206" s="92" t="s">
        <v>372</v>
      </c>
      <c r="C206" s="93">
        <v>273.3</v>
      </c>
      <c r="D206" s="92">
        <v>44</v>
      </c>
      <c r="E206" s="93">
        <v>363.2</v>
      </c>
    </row>
    <row r="207" spans="2:5" ht="11.25">
      <c r="B207" s="92" t="s">
        <v>373</v>
      </c>
      <c r="C207" s="93">
        <v>322.8</v>
      </c>
      <c r="D207" s="92">
        <v>45</v>
      </c>
      <c r="E207" s="93">
        <v>426.2</v>
      </c>
    </row>
    <row r="208" spans="2:5" ht="11.25">
      <c r="B208" s="92" t="s">
        <v>374</v>
      </c>
      <c r="C208" s="93">
        <v>123.7</v>
      </c>
      <c r="D208" s="92">
        <v>46</v>
      </c>
      <c r="E208" s="93">
        <v>172.8</v>
      </c>
    </row>
    <row r="209" spans="2:5" ht="11.25">
      <c r="B209" s="92" t="s">
        <v>375</v>
      </c>
      <c r="C209" s="93">
        <v>307.39999999999998</v>
      </c>
      <c r="D209" s="92">
        <v>47</v>
      </c>
      <c r="E209" s="93">
        <v>406.6</v>
      </c>
    </row>
    <row r="210" spans="2:5" ht="11.25">
      <c r="B210" s="92" t="s">
        <v>376</v>
      </c>
      <c r="C210" s="93">
        <v>68.700000000000102</v>
      </c>
      <c r="D210" s="92">
        <v>48</v>
      </c>
      <c r="E210" s="93">
        <v>102.8</v>
      </c>
    </row>
    <row r="211" spans="2:5" ht="11.25">
      <c r="B211" s="92" t="s">
        <v>377</v>
      </c>
      <c r="C211" s="93">
        <v>169.9</v>
      </c>
      <c r="D211" s="92">
        <v>49</v>
      </c>
      <c r="E211" s="93">
        <v>231.6</v>
      </c>
    </row>
    <row r="212" spans="2:5" ht="11.25">
      <c r="B212" s="92" t="s">
        <v>378</v>
      </c>
      <c r="C212" s="93">
        <v>308.5</v>
      </c>
      <c r="D212" s="92">
        <v>50</v>
      </c>
      <c r="E212" s="93">
        <v>408</v>
      </c>
    </row>
    <row r="213" spans="2:5" ht="11.25">
      <c r="B213" s="92" t="s">
        <v>379</v>
      </c>
      <c r="C213" s="93">
        <v>30.7</v>
      </c>
      <c r="D213" s="92">
        <v>51</v>
      </c>
      <c r="E213" s="93">
        <v>47.44</v>
      </c>
    </row>
    <row r="214" spans="2:5" ht="11.25">
      <c r="B214" s="92" t="s">
        <v>380</v>
      </c>
      <c r="C214" s="93">
        <v>51.1</v>
      </c>
      <c r="D214" s="92">
        <v>52</v>
      </c>
      <c r="E214" s="93">
        <v>80.400000000000006</v>
      </c>
    </row>
    <row r="215" spans="2:5" ht="11.25">
      <c r="B215" s="92" t="s">
        <v>381</v>
      </c>
      <c r="C215" s="93">
        <v>231.5</v>
      </c>
      <c r="D215" s="92">
        <v>53</v>
      </c>
      <c r="E215" s="93">
        <v>310</v>
      </c>
    </row>
    <row r="216" spans="2:5" ht="11.25">
      <c r="B216" s="92" t="s">
        <v>382</v>
      </c>
      <c r="C216" s="93">
        <v>66.500000000000099</v>
      </c>
      <c r="D216" s="92">
        <v>54</v>
      </c>
      <c r="E216" s="93">
        <v>99.999999999999901</v>
      </c>
    </row>
    <row r="217" spans="2:5" ht="11.25">
      <c r="B217" s="92" t="s">
        <v>383</v>
      </c>
      <c r="C217" s="93">
        <v>176.5</v>
      </c>
      <c r="D217" s="92">
        <v>55</v>
      </c>
      <c r="E217" s="93">
        <v>240</v>
      </c>
    </row>
    <row r="218" spans="2:5" ht="11.25">
      <c r="B218" s="92" t="s">
        <v>384</v>
      </c>
      <c r="C218" s="93">
        <v>219.4</v>
      </c>
      <c r="D218" s="92">
        <v>56</v>
      </c>
      <c r="E218" s="93">
        <v>294.60000000000002</v>
      </c>
    </row>
    <row r="219" spans="2:5" ht="11.25">
      <c r="B219" s="92" t="s">
        <v>385</v>
      </c>
      <c r="C219" s="93">
        <v>103.9</v>
      </c>
      <c r="D219" s="92">
        <v>57</v>
      </c>
      <c r="E219" s="93">
        <v>147.6</v>
      </c>
    </row>
    <row r="220" spans="2:5" ht="11.25">
      <c r="B220" s="92" t="s">
        <v>386</v>
      </c>
      <c r="C220" s="93">
        <v>165.5</v>
      </c>
      <c r="D220" s="92">
        <v>58</v>
      </c>
      <c r="E220" s="93">
        <v>226</v>
      </c>
    </row>
    <row r="221" spans="2:5" ht="11.25">
      <c r="B221" s="92" t="s">
        <v>387</v>
      </c>
      <c r="C221" s="93">
        <v>141.30000000000001</v>
      </c>
      <c r="D221" s="92">
        <v>59</v>
      </c>
      <c r="E221" s="93">
        <v>195.2</v>
      </c>
    </row>
    <row r="222" spans="2:5" ht="11.25">
      <c r="B222" s="92" t="s">
        <v>388</v>
      </c>
      <c r="C222" s="93">
        <v>316.2</v>
      </c>
      <c r="D222" s="92">
        <v>60</v>
      </c>
      <c r="E222" s="93">
        <v>417.8</v>
      </c>
    </row>
    <row r="223" spans="2:5" ht="11.25">
      <c r="B223" s="92" t="s">
        <v>389</v>
      </c>
      <c r="C223" s="93">
        <v>190.8</v>
      </c>
      <c r="D223" s="92">
        <v>61</v>
      </c>
      <c r="E223" s="93">
        <v>258.2</v>
      </c>
    </row>
    <row r="224" spans="2:5" ht="11.25">
      <c r="B224" s="92" t="s">
        <v>390</v>
      </c>
      <c r="C224" s="93">
        <v>194.1</v>
      </c>
      <c r="D224" s="92">
        <v>62</v>
      </c>
      <c r="E224" s="93">
        <v>262.39999999999998</v>
      </c>
    </row>
    <row r="225" spans="2:5" ht="11.25">
      <c r="B225" s="92" t="s">
        <v>390</v>
      </c>
      <c r="C225" s="93">
        <v>221.6</v>
      </c>
      <c r="D225" s="92">
        <v>63</v>
      </c>
      <c r="E225" s="93">
        <v>297.39999999999998</v>
      </c>
    </row>
    <row r="226" spans="2:5" ht="11.25">
      <c r="B226" s="92" t="s">
        <v>391</v>
      </c>
      <c r="C226" s="93">
        <v>210.6</v>
      </c>
      <c r="D226" s="92">
        <v>64</v>
      </c>
      <c r="E226" s="93">
        <v>283.39999999999998</v>
      </c>
    </row>
    <row r="227" spans="2:5" ht="11.25">
      <c r="B227" s="92" t="s">
        <v>392</v>
      </c>
      <c r="C227" s="93">
        <v>182</v>
      </c>
      <c r="D227" s="92">
        <v>65</v>
      </c>
      <c r="E227" s="93">
        <v>247</v>
      </c>
    </row>
    <row r="228" spans="2:5" ht="11.25">
      <c r="B228" s="92" t="s">
        <v>393</v>
      </c>
      <c r="C228" s="93">
        <v>184.2</v>
      </c>
      <c r="D228" s="92">
        <v>66</v>
      </c>
      <c r="E228" s="93">
        <v>249.8</v>
      </c>
    </row>
    <row r="229" spans="2:5" ht="11.25">
      <c r="B229" s="92" t="s">
        <v>393</v>
      </c>
      <c r="C229" s="93">
        <v>272.2</v>
      </c>
      <c r="D229" s="92">
        <v>67</v>
      </c>
      <c r="E229" s="93">
        <v>361.8</v>
      </c>
    </row>
    <row r="230" spans="2:5" ht="11.25">
      <c r="B230" s="92" t="s">
        <v>394</v>
      </c>
      <c r="C230" s="93">
        <v>24.7</v>
      </c>
      <c r="D230" s="92">
        <v>68</v>
      </c>
      <c r="E230" s="93">
        <v>46.8</v>
      </c>
    </row>
    <row r="231" spans="2:5" ht="11.25">
      <c r="B231" s="92" t="s">
        <v>395</v>
      </c>
      <c r="C231" s="93">
        <v>25.8</v>
      </c>
      <c r="D231" s="92">
        <v>69</v>
      </c>
      <c r="E231" s="93">
        <v>48.2</v>
      </c>
    </row>
    <row r="232" spans="2:5" ht="11.25">
      <c r="B232" s="92" t="s">
        <v>396</v>
      </c>
      <c r="C232" s="93">
        <v>86.300000000000097</v>
      </c>
      <c r="D232" s="92">
        <v>70</v>
      </c>
      <c r="E232" s="93">
        <v>125.2</v>
      </c>
    </row>
    <row r="233" spans="2:5" ht="11.25">
      <c r="B233" s="92" t="s">
        <v>397</v>
      </c>
      <c r="C233" s="93">
        <v>96.200000000000102</v>
      </c>
      <c r="D233" s="92">
        <v>71</v>
      </c>
      <c r="E233" s="93">
        <v>137.80000000000001</v>
      </c>
    </row>
    <row r="234" spans="2:5" ht="11.25">
      <c r="B234" s="92" t="s">
        <v>398</v>
      </c>
      <c r="C234" s="93">
        <v>196.3</v>
      </c>
      <c r="D234" s="92">
        <v>72</v>
      </c>
      <c r="E234" s="93">
        <v>265.2</v>
      </c>
    </row>
    <row r="235" spans="2:5" ht="11.25">
      <c r="B235" s="92" t="s">
        <v>399</v>
      </c>
      <c r="C235" s="93">
        <v>320.60000000000002</v>
      </c>
      <c r="D235" s="92">
        <v>73</v>
      </c>
      <c r="E235" s="93">
        <v>423.4</v>
      </c>
    </row>
    <row r="236" spans="2:5" ht="11.25">
      <c r="B236" s="92" t="s">
        <v>400</v>
      </c>
      <c r="C236" s="93">
        <v>175.4</v>
      </c>
      <c r="D236" s="92">
        <v>74</v>
      </c>
      <c r="E236" s="93">
        <v>238.6</v>
      </c>
    </row>
    <row r="237" spans="2:5" ht="11.25">
      <c r="B237" s="92" t="s">
        <v>401</v>
      </c>
      <c r="C237" s="93">
        <v>50</v>
      </c>
      <c r="D237" s="92">
        <v>75</v>
      </c>
      <c r="E237" s="93">
        <v>79</v>
      </c>
    </row>
    <row r="238" spans="2:5" ht="11.25">
      <c r="B238" s="92" t="s">
        <v>402</v>
      </c>
      <c r="C238" s="93">
        <v>166.6</v>
      </c>
      <c r="D238" s="92">
        <v>76</v>
      </c>
      <c r="E238" s="93">
        <v>227.4</v>
      </c>
    </row>
    <row r="239" spans="2:5" ht="11.25">
      <c r="B239" s="92" t="s">
        <v>403</v>
      </c>
      <c r="C239" s="93">
        <v>271.10000000000002</v>
      </c>
      <c r="D239" s="92">
        <v>77</v>
      </c>
      <c r="E239" s="93">
        <v>360.4</v>
      </c>
    </row>
    <row r="240" spans="2:5" ht="11.25">
      <c r="B240" s="92" t="s">
        <v>404</v>
      </c>
      <c r="C240" s="93">
        <v>297.5</v>
      </c>
      <c r="D240" s="92">
        <v>78</v>
      </c>
      <c r="E240" s="93">
        <v>394</v>
      </c>
    </row>
    <row r="241" spans="2:5" ht="11.25">
      <c r="B241" s="92" t="s">
        <v>405</v>
      </c>
      <c r="C241" s="93">
        <v>65.400000000000105</v>
      </c>
      <c r="D241" s="92">
        <v>79</v>
      </c>
      <c r="E241" s="93">
        <v>98.599999999999895</v>
      </c>
    </row>
    <row r="242" spans="2:5" ht="11.25">
      <c r="B242" s="92" t="s">
        <v>406</v>
      </c>
      <c r="C242" s="93">
        <v>173.2</v>
      </c>
      <c r="D242" s="92">
        <v>80</v>
      </c>
      <c r="E242" s="93">
        <v>235.8</v>
      </c>
    </row>
    <row r="243" spans="2:5" ht="11.25">
      <c r="B243" s="92" t="s">
        <v>407</v>
      </c>
      <c r="C243" s="93">
        <v>117.1</v>
      </c>
      <c r="D243" s="92">
        <v>81</v>
      </c>
      <c r="E243" s="93">
        <v>164.4</v>
      </c>
    </row>
    <row r="244" spans="2:5" ht="11.25">
      <c r="B244" s="92" t="s">
        <v>408</v>
      </c>
      <c r="C244" s="93">
        <v>323.89999999999998</v>
      </c>
      <c r="D244" s="92">
        <v>82</v>
      </c>
      <c r="E244" s="93">
        <v>427.6</v>
      </c>
    </row>
    <row r="245" spans="2:5" ht="11.25">
      <c r="B245" s="92" t="s">
        <v>409</v>
      </c>
      <c r="C245" s="93">
        <v>319.5</v>
      </c>
      <c r="D245" s="92">
        <v>83</v>
      </c>
      <c r="E245" s="93">
        <v>422</v>
      </c>
    </row>
    <row r="246" spans="2:5" ht="11.25">
      <c r="B246" s="92" t="s">
        <v>410</v>
      </c>
      <c r="C246" s="93">
        <v>131.4</v>
      </c>
      <c r="D246" s="92">
        <v>84</v>
      </c>
      <c r="E246" s="93">
        <v>182.6</v>
      </c>
    </row>
    <row r="247" spans="2:5" ht="11.25">
      <c r="B247" s="92" t="s">
        <v>410</v>
      </c>
      <c r="C247" s="93">
        <v>305.2</v>
      </c>
      <c r="D247" s="92">
        <v>85</v>
      </c>
      <c r="E247" s="93">
        <v>403.8</v>
      </c>
    </row>
    <row r="248" spans="2:5" ht="11.25">
      <c r="B248" s="92" t="s">
        <v>411</v>
      </c>
      <c r="C248" s="93">
        <v>84.100000000000094</v>
      </c>
      <c r="D248" s="92">
        <v>86</v>
      </c>
      <c r="E248" s="93">
        <v>122.4</v>
      </c>
    </row>
    <row r="249" spans="2:5" ht="11.25">
      <c r="B249" s="92" t="s">
        <v>412</v>
      </c>
      <c r="C249" s="93">
        <v>130.30000000000001</v>
      </c>
      <c r="D249" s="92">
        <v>87</v>
      </c>
      <c r="E249" s="93">
        <v>181.2</v>
      </c>
    </row>
    <row r="250" spans="2:5" ht="11.25">
      <c r="B250" s="92" t="s">
        <v>412</v>
      </c>
      <c r="C250" s="93">
        <v>293.10000000000002</v>
      </c>
      <c r="D250" s="92">
        <v>88</v>
      </c>
      <c r="E250" s="93">
        <v>388.4</v>
      </c>
    </row>
    <row r="251" spans="2:5" ht="11.25">
      <c r="B251" s="92" t="s">
        <v>413</v>
      </c>
      <c r="C251" s="93">
        <v>195.2</v>
      </c>
      <c r="D251" s="92">
        <v>89</v>
      </c>
      <c r="E251" s="93">
        <v>263.8</v>
      </c>
    </row>
    <row r="252" spans="2:5" ht="11.25">
      <c r="B252" s="92" t="s">
        <v>414</v>
      </c>
      <c r="C252" s="93">
        <v>28.6</v>
      </c>
      <c r="D252" s="92">
        <v>90</v>
      </c>
      <c r="E252" s="93">
        <v>42.12</v>
      </c>
    </row>
    <row r="253" spans="2:5" ht="11.25">
      <c r="B253" s="92" t="s">
        <v>415</v>
      </c>
      <c r="C253" s="93">
        <v>251.3</v>
      </c>
      <c r="D253" s="92">
        <v>91</v>
      </c>
      <c r="E253" s="93">
        <v>335.2</v>
      </c>
    </row>
    <row r="254" spans="2:5" ht="11.25">
      <c r="B254" s="92" t="s">
        <v>416</v>
      </c>
      <c r="C254" s="93">
        <v>304.10000000000002</v>
      </c>
      <c r="D254" s="92">
        <v>92</v>
      </c>
      <c r="E254" s="93">
        <v>402.4</v>
      </c>
    </row>
    <row r="255" spans="2:5" ht="11.25">
      <c r="B255" s="92" t="s">
        <v>417</v>
      </c>
      <c r="C255" s="93">
        <v>57.700000000000102</v>
      </c>
      <c r="D255" s="92">
        <v>93</v>
      </c>
      <c r="E255" s="93">
        <v>88.799999999999898</v>
      </c>
    </row>
    <row r="256" spans="2:5" ht="11.25">
      <c r="B256" s="92" t="s">
        <v>418</v>
      </c>
      <c r="C256" s="93">
        <v>91.800000000000097</v>
      </c>
      <c r="D256" s="92">
        <v>94</v>
      </c>
      <c r="E256" s="93">
        <v>132.19999999999999</v>
      </c>
    </row>
    <row r="257" spans="2:5" ht="11.25">
      <c r="B257" s="92" t="s">
        <v>419</v>
      </c>
      <c r="C257" s="93">
        <v>189.7</v>
      </c>
      <c r="D257" s="92">
        <v>95</v>
      </c>
      <c r="E257" s="93">
        <v>256.8</v>
      </c>
    </row>
    <row r="258" spans="2:5" ht="11.25">
      <c r="B258" s="92" t="s">
        <v>420</v>
      </c>
      <c r="C258" s="93">
        <v>191.9</v>
      </c>
      <c r="D258" s="92">
        <v>96</v>
      </c>
      <c r="E258" s="93">
        <v>259.60000000000002</v>
      </c>
    </row>
    <row r="259" spans="2:5" ht="11.25">
      <c r="B259" s="92" t="s">
        <v>421</v>
      </c>
      <c r="C259" s="93">
        <v>155.6</v>
      </c>
      <c r="D259" s="92">
        <v>97</v>
      </c>
      <c r="E259" s="93">
        <v>213.4</v>
      </c>
    </row>
    <row r="260" spans="2:5" ht="11.25">
      <c r="B260" s="92" t="s">
        <v>422</v>
      </c>
      <c r="C260" s="93">
        <v>26.9</v>
      </c>
      <c r="D260" s="92">
        <v>98</v>
      </c>
      <c r="E260" s="93">
        <v>49.6</v>
      </c>
    </row>
    <row r="261" spans="2:5" ht="11.25">
      <c r="B261" s="92" t="s">
        <v>423</v>
      </c>
      <c r="C261" s="93">
        <v>127</v>
      </c>
      <c r="D261" s="92">
        <v>99</v>
      </c>
      <c r="E261" s="93">
        <v>177</v>
      </c>
    </row>
    <row r="262" spans="2:5" ht="11.25">
      <c r="B262" s="92" t="s">
        <v>424</v>
      </c>
      <c r="C262" s="93">
        <v>28</v>
      </c>
      <c r="D262" s="92">
        <v>100</v>
      </c>
      <c r="E262" s="93">
        <v>51</v>
      </c>
    </row>
    <row r="263" spans="2:5" ht="11.25">
      <c r="B263" s="92" t="s">
        <v>425</v>
      </c>
      <c r="C263" s="93">
        <v>34.6</v>
      </c>
      <c r="D263" s="92">
        <v>101</v>
      </c>
      <c r="E263" s="93">
        <v>59.4</v>
      </c>
    </row>
    <row r="264" spans="2:5" ht="11.25">
      <c r="B264" s="92" t="s">
        <v>426</v>
      </c>
      <c r="C264" s="93">
        <v>30.2</v>
      </c>
      <c r="D264" s="92">
        <v>102</v>
      </c>
      <c r="E264" s="93">
        <v>53.8</v>
      </c>
    </row>
    <row r="265" spans="2:5" ht="11.25">
      <c r="B265" s="92" t="s">
        <v>427</v>
      </c>
      <c r="C265" s="93">
        <v>81.900000000000105</v>
      </c>
      <c r="D265" s="92">
        <v>103</v>
      </c>
      <c r="E265" s="93">
        <v>119.6</v>
      </c>
    </row>
    <row r="266" spans="2:5" ht="11.25">
      <c r="B266" s="92" t="s">
        <v>428</v>
      </c>
      <c r="C266" s="93">
        <v>261.2</v>
      </c>
      <c r="D266" s="92">
        <v>104</v>
      </c>
      <c r="E266" s="93">
        <v>347.8</v>
      </c>
    </row>
    <row r="267" spans="2:5" ht="11.25">
      <c r="B267" s="92" t="s">
        <v>429</v>
      </c>
      <c r="C267" s="93">
        <v>164.4</v>
      </c>
      <c r="D267" s="92">
        <v>105</v>
      </c>
      <c r="E267" s="93">
        <v>224.6</v>
      </c>
    </row>
    <row r="268" spans="2:5" ht="11.25">
      <c r="B268" s="92" t="s">
        <v>430</v>
      </c>
      <c r="C268" s="93">
        <v>325</v>
      </c>
      <c r="D268" s="92">
        <v>106</v>
      </c>
      <c r="E268" s="93">
        <v>429</v>
      </c>
    </row>
    <row r="269" spans="2:5" ht="11.25">
      <c r="B269" s="92" t="s">
        <v>431</v>
      </c>
      <c r="C269" s="93">
        <v>174.3</v>
      </c>
      <c r="D269" s="92">
        <v>3</v>
      </c>
      <c r="E269" s="93">
        <v>237.2</v>
      </c>
    </row>
    <row r="270" spans="2:5" ht="11.25">
      <c r="B270" s="92" t="s">
        <v>432</v>
      </c>
      <c r="C270" s="93">
        <v>217.2</v>
      </c>
      <c r="D270" s="92">
        <v>4</v>
      </c>
      <c r="E270" s="93">
        <v>291.8</v>
      </c>
    </row>
    <row r="271" spans="2:5" ht="11.25">
      <c r="B271" s="92" t="s">
        <v>433</v>
      </c>
      <c r="C271" s="93">
        <v>122.6</v>
      </c>
      <c r="D271" s="92">
        <v>5</v>
      </c>
      <c r="E271" s="93">
        <v>171.4</v>
      </c>
    </row>
    <row r="272" spans="2:5" ht="11.25">
      <c r="B272" s="92" t="s">
        <v>434</v>
      </c>
      <c r="C272" s="93">
        <v>43.4</v>
      </c>
      <c r="D272" s="92">
        <v>6</v>
      </c>
      <c r="E272" s="93">
        <v>70.599999999999994</v>
      </c>
    </row>
    <row r="273" spans="2:5" ht="11.25">
      <c r="B273" s="92" t="s">
        <v>435</v>
      </c>
      <c r="C273" s="93">
        <v>139.1</v>
      </c>
      <c r="D273" s="92">
        <v>7</v>
      </c>
      <c r="E273" s="93">
        <v>192.4</v>
      </c>
    </row>
    <row r="274" spans="2:5" ht="11.25">
      <c r="B274" s="92" t="s">
        <v>436</v>
      </c>
      <c r="C274" s="93">
        <v>243.6</v>
      </c>
      <c r="D274" s="92">
        <v>8</v>
      </c>
      <c r="E274" s="93">
        <v>325.39999999999998</v>
      </c>
    </row>
    <row r="275" spans="2:5" ht="11.25">
      <c r="B275" s="92" t="s">
        <v>437</v>
      </c>
      <c r="C275" s="93">
        <v>183.1</v>
      </c>
      <c r="D275" s="92">
        <v>9</v>
      </c>
      <c r="E275" s="93">
        <v>248.4</v>
      </c>
    </row>
    <row r="276" spans="2:5" ht="11.25">
      <c r="B276" s="92" t="s">
        <v>438</v>
      </c>
      <c r="C276" s="93">
        <v>330.5</v>
      </c>
      <c r="D276" s="92">
        <v>10</v>
      </c>
      <c r="E276" s="93">
        <v>436</v>
      </c>
    </row>
    <row r="277" spans="2:5" ht="11.25">
      <c r="B277" s="92" t="s">
        <v>439</v>
      </c>
      <c r="C277" s="93">
        <v>132.5</v>
      </c>
      <c r="D277" s="92">
        <v>11</v>
      </c>
      <c r="E277" s="93">
        <v>184</v>
      </c>
    </row>
    <row r="278" spans="2:5" ht="11.25">
      <c r="B278" s="92" t="s">
        <v>440</v>
      </c>
      <c r="C278" s="93">
        <v>179.8</v>
      </c>
      <c r="D278" s="92">
        <v>12</v>
      </c>
      <c r="E278" s="93">
        <v>244.2</v>
      </c>
    </row>
    <row r="279" spans="2:5" ht="11.25">
      <c r="B279" s="92" t="s">
        <v>440</v>
      </c>
      <c r="C279" s="93">
        <v>193</v>
      </c>
      <c r="D279" s="92">
        <v>13</v>
      </c>
      <c r="E279" s="93">
        <v>261</v>
      </c>
    </row>
    <row r="280" spans="2:5" ht="11.25">
      <c r="B280" s="92" t="s">
        <v>440</v>
      </c>
      <c r="C280" s="93">
        <v>268.89999999999998</v>
      </c>
      <c r="D280" s="92">
        <v>14</v>
      </c>
      <c r="E280" s="93">
        <v>357.6</v>
      </c>
    </row>
    <row r="281" spans="2:5" ht="11.25">
      <c r="B281" s="92" t="s">
        <v>441</v>
      </c>
      <c r="C281" s="93">
        <v>83.000000000000099</v>
      </c>
      <c r="D281" s="92">
        <v>15</v>
      </c>
      <c r="E281" s="93">
        <v>121</v>
      </c>
    </row>
    <row r="282" spans="2:5" ht="11.25">
      <c r="B282" s="92" t="s">
        <v>442</v>
      </c>
      <c r="C282" s="93">
        <v>105</v>
      </c>
      <c r="D282" s="92">
        <v>16</v>
      </c>
      <c r="E282" s="93">
        <v>149</v>
      </c>
    </row>
    <row r="283" spans="2:5" ht="11.25">
      <c r="B283" s="92" t="s">
        <v>443</v>
      </c>
      <c r="C283" s="93">
        <v>248</v>
      </c>
      <c r="D283" s="92">
        <v>17</v>
      </c>
      <c r="E283" s="93">
        <v>331</v>
      </c>
    </row>
    <row r="284" spans="2:5" ht="11.25">
      <c r="B284" s="92" t="s">
        <v>444</v>
      </c>
      <c r="C284" s="93">
        <v>230.4</v>
      </c>
      <c r="D284" s="92">
        <v>18</v>
      </c>
      <c r="E284" s="93">
        <v>308.60000000000002</v>
      </c>
    </row>
    <row r="285" spans="2:5" ht="11.25">
      <c r="B285" s="92" t="s">
        <v>445</v>
      </c>
      <c r="C285" s="93">
        <v>89.600000000000094</v>
      </c>
      <c r="D285" s="92">
        <v>19</v>
      </c>
      <c r="E285" s="93">
        <v>129.4</v>
      </c>
    </row>
    <row r="286" spans="2:5" ht="11.25">
      <c r="B286" s="92" t="s">
        <v>446</v>
      </c>
      <c r="C286" s="93">
        <v>206.2</v>
      </c>
      <c r="D286" s="92">
        <v>20</v>
      </c>
      <c r="E286" s="93">
        <v>277.8</v>
      </c>
    </row>
    <row r="287" spans="2:5" ht="11.25">
      <c r="B287" s="92" t="s">
        <v>447</v>
      </c>
      <c r="C287" s="93">
        <v>255.7</v>
      </c>
      <c r="D287" s="92">
        <v>21</v>
      </c>
      <c r="E287" s="93">
        <v>340.8</v>
      </c>
    </row>
    <row r="288" spans="2:5" ht="11.25">
      <c r="B288" s="92" t="s">
        <v>448</v>
      </c>
      <c r="C288" s="93">
        <v>211.7</v>
      </c>
      <c r="D288" s="92">
        <v>22</v>
      </c>
      <c r="E288" s="93">
        <v>284.8</v>
      </c>
    </row>
    <row r="289" spans="2:5" ht="11.25">
      <c r="B289" s="92" t="s">
        <v>449</v>
      </c>
      <c r="C289" s="93">
        <v>138</v>
      </c>
      <c r="D289" s="92">
        <v>23</v>
      </c>
      <c r="E289" s="93">
        <v>191</v>
      </c>
    </row>
    <row r="290" spans="2:5" ht="11.25">
      <c r="B290" s="92" t="s">
        <v>450</v>
      </c>
      <c r="C290" s="93">
        <v>156.69999999999999</v>
      </c>
      <c r="D290" s="92">
        <v>24</v>
      </c>
      <c r="E290" s="93">
        <v>214.8</v>
      </c>
    </row>
    <row r="291" spans="2:5" ht="11.25">
      <c r="B291" s="92" t="s">
        <v>451</v>
      </c>
      <c r="C291" s="93">
        <v>77.500000000000099</v>
      </c>
      <c r="D291" s="92">
        <v>25</v>
      </c>
      <c r="E291" s="93">
        <v>114</v>
      </c>
    </row>
    <row r="292" spans="2:5" ht="11.25">
      <c r="B292" s="92" t="s">
        <v>452</v>
      </c>
      <c r="C292" s="93">
        <v>310.7</v>
      </c>
      <c r="D292" s="92">
        <v>26</v>
      </c>
      <c r="E292" s="93">
        <v>410.8</v>
      </c>
    </row>
    <row r="293" spans="2:5" ht="11.25">
      <c r="B293" s="92" t="s">
        <v>453</v>
      </c>
      <c r="C293" s="93">
        <v>177.6</v>
      </c>
      <c r="D293" s="92">
        <v>27</v>
      </c>
      <c r="E293" s="93">
        <v>241.4</v>
      </c>
    </row>
    <row r="294" spans="2:5" ht="11.25">
      <c r="B294" s="92" t="s">
        <v>454</v>
      </c>
      <c r="C294" s="93">
        <v>252.4</v>
      </c>
      <c r="D294" s="92">
        <v>28</v>
      </c>
      <c r="E294" s="93">
        <v>336.6</v>
      </c>
    </row>
    <row r="295" spans="2:5" ht="11.25">
      <c r="B295" s="92" t="s">
        <v>455</v>
      </c>
      <c r="C295" s="93">
        <v>233.7</v>
      </c>
      <c r="D295" s="92">
        <v>29</v>
      </c>
      <c r="E295" s="93">
        <v>312.8</v>
      </c>
    </row>
    <row r="296" spans="2:5" ht="11.25">
      <c r="B296" s="92" t="s">
        <v>456</v>
      </c>
      <c r="C296" s="93">
        <v>92.900000000000105</v>
      </c>
      <c r="D296" s="92">
        <v>30</v>
      </c>
      <c r="E296" s="93">
        <v>133.6</v>
      </c>
    </row>
    <row r="297" spans="2:5" ht="11.25">
      <c r="B297" s="92" t="s">
        <v>457</v>
      </c>
      <c r="C297" s="93">
        <v>237</v>
      </c>
      <c r="D297" s="92">
        <v>31</v>
      </c>
      <c r="E297" s="93">
        <v>317</v>
      </c>
    </row>
    <row r="298" spans="2:5" ht="11.25">
      <c r="B298" s="92" t="s">
        <v>458</v>
      </c>
      <c r="C298" s="93">
        <v>202.9</v>
      </c>
      <c r="D298" s="92">
        <v>32</v>
      </c>
      <c r="E298" s="93">
        <v>273.60000000000002</v>
      </c>
    </row>
    <row r="299" spans="2:5" ht="11.25">
      <c r="B299" s="92" t="s">
        <v>459</v>
      </c>
      <c r="C299" s="93">
        <v>27.4</v>
      </c>
      <c r="D299" s="92">
        <v>33</v>
      </c>
      <c r="E299" s="93">
        <v>39.08</v>
      </c>
    </row>
    <row r="300" spans="2:5" ht="11.25">
      <c r="B300" s="92" t="s">
        <v>460</v>
      </c>
      <c r="C300" s="93">
        <v>26.2</v>
      </c>
      <c r="D300" s="92">
        <v>34</v>
      </c>
      <c r="E300" s="93">
        <v>36.04</v>
      </c>
    </row>
    <row r="301" spans="2:5" ht="11.25">
      <c r="B301" s="92" t="s">
        <v>461</v>
      </c>
      <c r="C301" s="93">
        <v>55.5</v>
      </c>
      <c r="D301" s="92">
        <v>35</v>
      </c>
      <c r="E301" s="93">
        <v>86</v>
      </c>
    </row>
    <row r="302" spans="2:5" ht="11.25">
      <c r="B302" s="92" t="s">
        <v>462</v>
      </c>
      <c r="C302" s="93">
        <v>31</v>
      </c>
      <c r="D302" s="92">
        <v>36</v>
      </c>
      <c r="E302" s="93">
        <v>48.2</v>
      </c>
    </row>
    <row r="303" spans="2:5" ht="11.25">
      <c r="B303" s="92" t="s">
        <v>463</v>
      </c>
      <c r="C303" s="93">
        <v>69.800000000000097</v>
      </c>
      <c r="D303" s="92">
        <v>37</v>
      </c>
      <c r="E303" s="93">
        <v>104.2</v>
      </c>
    </row>
    <row r="304" spans="2:5" ht="11.25">
      <c r="B304" s="92" t="s">
        <v>464</v>
      </c>
      <c r="C304" s="93">
        <v>28.9</v>
      </c>
      <c r="D304" s="92">
        <v>38</v>
      </c>
      <c r="E304" s="93">
        <v>42.88</v>
      </c>
    </row>
    <row r="305" spans="2:5" ht="11.25">
      <c r="B305" s="92" t="s">
        <v>465</v>
      </c>
      <c r="C305" s="93">
        <v>30.1</v>
      </c>
      <c r="D305" s="92">
        <v>39</v>
      </c>
      <c r="E305" s="93">
        <v>45.92</v>
      </c>
    </row>
    <row r="306" spans="2:5" ht="11.25">
      <c r="B306" s="92" t="s">
        <v>466</v>
      </c>
      <c r="C306" s="93">
        <v>266.7</v>
      </c>
      <c r="D306" s="92">
        <v>40</v>
      </c>
      <c r="E306" s="93">
        <v>354.8</v>
      </c>
    </row>
    <row r="307" spans="2:5" ht="11.25">
      <c r="B307" s="92" t="s">
        <v>467</v>
      </c>
      <c r="C307" s="93">
        <v>178.7</v>
      </c>
      <c r="D307" s="92">
        <v>41</v>
      </c>
      <c r="E307" s="93">
        <v>242.8</v>
      </c>
    </row>
    <row r="308" spans="2:5" ht="11.25">
      <c r="B308" s="92" t="s">
        <v>468</v>
      </c>
      <c r="C308" s="93">
        <v>257.89999999999998</v>
      </c>
      <c r="D308" s="92">
        <v>42</v>
      </c>
      <c r="E308" s="93">
        <v>343.6</v>
      </c>
    </row>
    <row r="309" spans="2:5" ht="11.25">
      <c r="B309" s="92" t="s">
        <v>469</v>
      </c>
      <c r="C309" s="93">
        <v>62.100000000000101</v>
      </c>
      <c r="D309" s="92">
        <v>43</v>
      </c>
      <c r="E309" s="93">
        <v>94.399999999999906</v>
      </c>
    </row>
    <row r="310" spans="2:5" ht="11.25">
      <c r="B310" s="92" t="s">
        <v>470</v>
      </c>
      <c r="C310" s="93">
        <v>238.1</v>
      </c>
      <c r="D310" s="92">
        <v>44</v>
      </c>
      <c r="E310" s="93">
        <v>318.39999999999998</v>
      </c>
    </row>
    <row r="311" spans="2:5" ht="11.25">
      <c r="B311" s="92" t="s">
        <v>471</v>
      </c>
      <c r="C311" s="93">
        <v>239.2</v>
      </c>
      <c r="D311" s="92">
        <v>45</v>
      </c>
      <c r="E311" s="93">
        <v>319.8</v>
      </c>
    </row>
    <row r="312" spans="2:5" ht="11.25">
      <c r="B312" s="92" t="s">
        <v>472</v>
      </c>
      <c r="C312" s="93">
        <v>226</v>
      </c>
      <c r="D312" s="92">
        <v>46</v>
      </c>
      <c r="E312" s="93">
        <v>303</v>
      </c>
    </row>
    <row r="313" spans="2:5" ht="11.25">
      <c r="B313" s="92" t="s">
        <v>473</v>
      </c>
      <c r="C313" s="93">
        <v>45.6</v>
      </c>
      <c r="D313" s="92">
        <v>47</v>
      </c>
      <c r="E313" s="93">
        <v>73.400000000000006</v>
      </c>
    </row>
    <row r="314" spans="2:5" ht="11.25">
      <c r="B314" s="92" t="s">
        <v>474</v>
      </c>
      <c r="C314" s="93">
        <v>287.60000000000002</v>
      </c>
      <c r="D314" s="92">
        <v>48</v>
      </c>
      <c r="E314" s="93">
        <v>381.4</v>
      </c>
    </row>
    <row r="315" spans="2:5" ht="11.25">
      <c r="B315" s="92" t="s">
        <v>475</v>
      </c>
      <c r="C315" s="93">
        <v>299.7</v>
      </c>
      <c r="D315" s="92">
        <v>49</v>
      </c>
      <c r="E315" s="93">
        <v>396.8</v>
      </c>
    </row>
    <row r="316" spans="2:5" ht="11.25">
      <c r="B316" s="92" t="s">
        <v>476</v>
      </c>
      <c r="C316" s="93">
        <v>227.1</v>
      </c>
      <c r="D316" s="92">
        <v>50</v>
      </c>
      <c r="E316" s="93">
        <v>304.39999999999998</v>
      </c>
    </row>
    <row r="317" spans="2:5" ht="11.25">
      <c r="B317" s="92" t="s">
        <v>477</v>
      </c>
      <c r="C317" s="93">
        <v>292</v>
      </c>
      <c r="D317" s="92">
        <v>51</v>
      </c>
      <c r="E317" s="93">
        <v>387</v>
      </c>
    </row>
    <row r="318" spans="2:5" ht="11.25">
      <c r="B318" s="92" t="s">
        <v>478</v>
      </c>
      <c r="C318" s="93">
        <v>73.100000000000094</v>
      </c>
      <c r="D318" s="92">
        <v>52</v>
      </c>
      <c r="E318" s="93">
        <v>108.4</v>
      </c>
    </row>
    <row r="319" spans="2:5" ht="11.25">
      <c r="B319" s="92" t="s">
        <v>479</v>
      </c>
      <c r="C319" s="93">
        <v>314</v>
      </c>
      <c r="D319" s="92">
        <v>53</v>
      </c>
      <c r="E319" s="93">
        <v>415</v>
      </c>
    </row>
    <row r="320" spans="2:5" ht="11.25">
      <c r="B320" s="92" t="s">
        <v>480</v>
      </c>
      <c r="C320" s="93">
        <v>286.5</v>
      </c>
      <c r="D320" s="92">
        <v>54</v>
      </c>
      <c r="E320" s="93">
        <v>380</v>
      </c>
    </row>
    <row r="321" spans="2:5" ht="11.25">
      <c r="B321" s="92" t="s">
        <v>481</v>
      </c>
      <c r="C321" s="93">
        <v>112.7</v>
      </c>
      <c r="D321" s="92">
        <v>55</v>
      </c>
      <c r="E321" s="93">
        <v>158.80000000000001</v>
      </c>
    </row>
    <row r="322" spans="2:5" ht="11.25">
      <c r="B322" s="92" t="s">
        <v>482</v>
      </c>
      <c r="C322" s="93">
        <v>158.9</v>
      </c>
      <c r="D322" s="92">
        <v>56</v>
      </c>
      <c r="E322" s="93">
        <v>217.6</v>
      </c>
    </row>
    <row r="323" spans="2:5" ht="11.25">
      <c r="B323" s="92" t="s">
        <v>483</v>
      </c>
      <c r="C323" s="93">
        <v>145</v>
      </c>
      <c r="D323" s="92">
        <v>57</v>
      </c>
      <c r="E323" s="93">
        <v>200</v>
      </c>
    </row>
  </sheetData>
  <conditionalFormatting sqref="D2:E6">
    <cfRule type="cellIs" dxfId="8" priority="1" stopIfTrue="1" operator="between">
      <formula>TODAY()</formula>
      <formula>TODAY()-60</formula>
    </cfRule>
  </conditionalFormatting>
  <pageMargins left="0.25" right="0.25" top="0.25" bottom="0.25" header="0" footer="0"/>
  <pageSetup pageOrder="overThenDown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M30"/>
  <sheetViews>
    <sheetView showGridLines="0" zoomScale="190" zoomScaleNormal="190" workbookViewId="0">
      <selection activeCell="C24" sqref="C24"/>
    </sheetView>
  </sheetViews>
  <sheetFormatPr defaultColWidth="9.28515625" defaultRowHeight="10.5"/>
  <cols>
    <col min="1" max="1" width="8" style="28" customWidth="1"/>
    <col min="2" max="2" width="15.28515625" style="28" customWidth="1"/>
    <col min="3" max="3" width="8.5703125" style="29" bestFit="1" customWidth="1"/>
    <col min="4" max="4" width="12.7109375" style="30" bestFit="1" customWidth="1"/>
    <col min="5" max="5" width="11.42578125" style="30" customWidth="1"/>
    <col min="6" max="6" width="11.28515625" style="31" bestFit="1" customWidth="1"/>
    <col min="7" max="7" width="16" style="28" customWidth="1"/>
    <col min="8" max="9" width="11.7109375" style="28" customWidth="1"/>
    <col min="10" max="10" width="9" style="28" bestFit="1" customWidth="1"/>
    <col min="11" max="11" width="8.5703125" style="32" customWidth="1"/>
    <col min="12" max="16384" width="9.28515625" style="28"/>
  </cols>
  <sheetData>
    <row r="2" spans="2:13">
      <c r="B2" s="2" t="s">
        <v>43</v>
      </c>
    </row>
    <row r="3" spans="2:13">
      <c r="B3" s="28" t="s">
        <v>498</v>
      </c>
      <c r="J3" s="5" t="s">
        <v>42</v>
      </c>
      <c r="K3" s="21">
        <v>10</v>
      </c>
      <c r="M3" s="32"/>
    </row>
    <row r="4" spans="2:13">
      <c r="B4" s="28" t="s">
        <v>503</v>
      </c>
      <c r="J4" s="5" t="s">
        <v>118</v>
      </c>
      <c r="K4" s="23"/>
    </row>
    <row r="5" spans="2:13">
      <c r="B5" s="28" t="s">
        <v>499</v>
      </c>
      <c r="J5" s="5"/>
      <c r="K5" s="41"/>
    </row>
    <row r="6" spans="2:13">
      <c r="J6" s="5"/>
      <c r="K6" s="41"/>
    </row>
    <row r="8" spans="2:13">
      <c r="B8" s="97" t="s">
        <v>500</v>
      </c>
      <c r="C8" s="101">
        <v>250</v>
      </c>
    </row>
    <row r="9" spans="2:13">
      <c r="B9" s="97" t="s">
        <v>501</v>
      </c>
      <c r="C9" s="102">
        <v>7.0000000000000007E-2</v>
      </c>
    </row>
    <row r="11" spans="2:13">
      <c r="B11" s="100" t="s">
        <v>175</v>
      </c>
      <c r="C11" s="100" t="s">
        <v>8</v>
      </c>
      <c r="D11" s="100" t="s">
        <v>502</v>
      </c>
    </row>
    <row r="12" spans="2:13">
      <c r="B12" s="63" t="s">
        <v>182</v>
      </c>
      <c r="C12" s="99">
        <v>231.30081300813009</v>
      </c>
      <c r="D12" s="103">
        <f>IF(C12&gt;$C$8,C12*$C$9,0)</f>
        <v>0</v>
      </c>
    </row>
    <row r="13" spans="2:13">
      <c r="B13" s="63" t="s">
        <v>183</v>
      </c>
      <c r="C13" s="99">
        <v>300.8130081300813</v>
      </c>
      <c r="D13" s="103">
        <f>IF(C13&gt;$C$8,C13*$C$9,0)</f>
        <v>21.056910569105693</v>
      </c>
    </row>
    <row r="14" spans="2:13">
      <c r="B14" s="63" t="s">
        <v>184</v>
      </c>
      <c r="C14" s="99">
        <v>60.487804878048784</v>
      </c>
      <c r="D14" s="103">
        <f>IF(C14&gt;$C$8,C14*$C$9,0)</f>
        <v>0</v>
      </c>
    </row>
    <row r="15" spans="2:13">
      <c r="B15" s="63" t="s">
        <v>185</v>
      </c>
      <c r="C15" s="99">
        <v>183.00813008130081</v>
      </c>
      <c r="D15" s="103">
        <f>IF(C15&gt;$C$8,C15*$C$9,0)</f>
        <v>0</v>
      </c>
    </row>
    <row r="16" spans="2:13">
      <c r="B16" s="63" t="s">
        <v>186</v>
      </c>
      <c r="C16" s="99">
        <v>230.40650406504062</v>
      </c>
      <c r="D16" s="103">
        <f t="shared" ref="D16:D30" si="0">IF(C16&gt;$C$8,C16*$C$9,0)</f>
        <v>0</v>
      </c>
    </row>
    <row r="17" spans="2:4">
      <c r="B17" s="63" t="s">
        <v>187</v>
      </c>
      <c r="C17" s="99">
        <v>138.29268292682926</v>
      </c>
      <c r="D17" s="103">
        <f t="shared" si="0"/>
        <v>0</v>
      </c>
    </row>
    <row r="18" spans="2:4">
      <c r="B18" s="63" t="s">
        <v>188</v>
      </c>
      <c r="C18" s="99">
        <v>81.056910569105781</v>
      </c>
      <c r="D18" s="103">
        <f t="shared" si="0"/>
        <v>0</v>
      </c>
    </row>
    <row r="19" spans="2:4">
      <c r="B19" s="63" t="s">
        <v>189</v>
      </c>
      <c r="C19" s="99">
        <v>88.211382113821216</v>
      </c>
      <c r="D19" s="103">
        <f t="shared" si="0"/>
        <v>0</v>
      </c>
    </row>
    <row r="20" spans="2:4">
      <c r="B20" s="63" t="s">
        <v>190</v>
      </c>
      <c r="C20" s="99">
        <v>235.77235772357724</v>
      </c>
      <c r="D20" s="103">
        <f t="shared" si="0"/>
        <v>0</v>
      </c>
    </row>
    <row r="21" spans="2:4">
      <c r="B21" s="63" t="s">
        <v>191</v>
      </c>
      <c r="C21" s="99">
        <v>267.96747967479678</v>
      </c>
      <c r="D21" s="103">
        <f t="shared" si="0"/>
        <v>18.757723577235776</v>
      </c>
    </row>
    <row r="22" spans="2:4">
      <c r="B22" s="63" t="s">
        <v>192</v>
      </c>
      <c r="C22" s="99">
        <v>40.243902439024389</v>
      </c>
      <c r="D22" s="103">
        <f t="shared" si="0"/>
        <v>0</v>
      </c>
    </row>
    <row r="23" spans="2:4">
      <c r="B23" s="63" t="s">
        <v>193</v>
      </c>
      <c r="C23" s="99">
        <v>76.585365853658615</v>
      </c>
      <c r="D23" s="103">
        <f t="shared" si="0"/>
        <v>0</v>
      </c>
    </row>
    <row r="24" spans="2:4">
      <c r="B24" s="63" t="s">
        <v>194</v>
      </c>
      <c r="C24" s="99">
        <v>251.869918699187</v>
      </c>
      <c r="D24" s="103">
        <f t="shared" si="0"/>
        <v>17.630894308943091</v>
      </c>
    </row>
    <row r="25" spans="2:4">
      <c r="B25" s="63" t="s">
        <v>195</v>
      </c>
      <c r="C25" s="99">
        <v>229.51219512195124</v>
      </c>
      <c r="D25" s="103">
        <f t="shared" si="0"/>
        <v>0</v>
      </c>
    </row>
    <row r="26" spans="2:4">
      <c r="B26" s="63" t="s">
        <v>196</v>
      </c>
      <c r="C26" s="99">
        <v>67.642276422764311</v>
      </c>
      <c r="D26" s="103">
        <f t="shared" si="0"/>
        <v>0</v>
      </c>
    </row>
    <row r="27" spans="2:4">
      <c r="B27" s="63" t="s">
        <v>197</v>
      </c>
      <c r="C27" s="99">
        <v>136.5040650406504</v>
      </c>
      <c r="D27" s="103">
        <f t="shared" si="0"/>
        <v>0</v>
      </c>
    </row>
    <row r="28" spans="2:4">
      <c r="B28" s="63" t="s">
        <v>198</v>
      </c>
      <c r="C28" s="99">
        <v>81.951219512195195</v>
      </c>
      <c r="D28" s="103">
        <f t="shared" si="0"/>
        <v>0</v>
      </c>
    </row>
    <row r="29" spans="2:4">
      <c r="B29" s="63" t="s">
        <v>198</v>
      </c>
      <c r="C29" s="99">
        <v>132.03252032520325</v>
      </c>
      <c r="D29" s="103">
        <f t="shared" si="0"/>
        <v>0</v>
      </c>
    </row>
    <row r="30" spans="2:4">
      <c r="B30" s="63" t="s">
        <v>199</v>
      </c>
      <c r="C30" s="99">
        <v>41.707317073170728</v>
      </c>
      <c r="D30" s="103">
        <f t="shared" si="0"/>
        <v>0</v>
      </c>
    </row>
  </sheetData>
  <conditionalFormatting sqref="D2:E6">
    <cfRule type="cellIs" dxfId="7" priority="1" stopIfTrue="1" operator="between">
      <formula>TODAY()</formula>
      <formula>TODAY()-60</formula>
    </cfRule>
  </conditionalFormatting>
  <pageMargins left="0.25" right="0.25" top="0.25" bottom="0.25" header="0" footer="0"/>
  <pageSetup pageOrder="overThenDown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80"/>
  <sheetViews>
    <sheetView showGridLines="0" zoomScale="190" zoomScaleNormal="190" workbookViewId="0">
      <selection activeCell="H9" sqref="H9"/>
    </sheetView>
  </sheetViews>
  <sheetFormatPr defaultColWidth="9.28515625" defaultRowHeight="10.5"/>
  <cols>
    <col min="1" max="1" width="8" style="28" customWidth="1"/>
    <col min="2" max="2" width="10.7109375" style="28" customWidth="1"/>
    <col min="3" max="3" width="7.7109375" style="29" bestFit="1" customWidth="1"/>
    <col min="4" max="5" width="11.42578125" style="30" customWidth="1"/>
    <col min="6" max="6" width="11.28515625" style="31" bestFit="1" customWidth="1"/>
    <col min="7" max="7" width="18.28515625" style="28" bestFit="1" customWidth="1"/>
    <col min="8" max="8" width="9" style="28" bestFit="1" customWidth="1"/>
    <col min="9" max="9" width="8.5703125" style="32" customWidth="1"/>
    <col min="10" max="16384" width="9.28515625" style="28"/>
  </cols>
  <sheetData>
    <row r="2" spans="2:11">
      <c r="B2" s="2" t="s">
        <v>129</v>
      </c>
    </row>
    <row r="3" spans="2:11">
      <c r="B3" s="28" t="s">
        <v>169</v>
      </c>
      <c r="H3" s="5" t="s">
        <v>42</v>
      </c>
      <c r="I3" s="21">
        <v>5</v>
      </c>
      <c r="K3" s="32"/>
    </row>
    <row r="4" spans="2:11">
      <c r="B4" s="28" t="s">
        <v>173</v>
      </c>
      <c r="H4" s="5" t="s">
        <v>118</v>
      </c>
      <c r="I4" s="23"/>
    </row>
    <row r="5" spans="2:11">
      <c r="H5" s="5"/>
      <c r="I5" s="41"/>
    </row>
    <row r="6" spans="2:11">
      <c r="H6" s="5"/>
      <c r="I6" s="41"/>
    </row>
    <row r="7" spans="2:11">
      <c r="H7" s="5"/>
      <c r="I7" s="41"/>
    </row>
    <row r="8" spans="2:11">
      <c r="B8" s="76" t="s">
        <v>166</v>
      </c>
      <c r="C8" s="107" t="s">
        <v>161</v>
      </c>
      <c r="D8" s="24" t="s">
        <v>162</v>
      </c>
      <c r="E8" s="24" t="s">
        <v>163</v>
      </c>
      <c r="F8" s="81" t="s">
        <v>167</v>
      </c>
      <c r="G8" s="63" t="s">
        <v>170</v>
      </c>
      <c r="H8" s="43">
        <f>SUMIF(C9:C80,"Male",E9:E80)</f>
        <v>2744</v>
      </c>
    </row>
    <row r="9" spans="2:11">
      <c r="B9" s="108">
        <v>1</v>
      </c>
      <c r="C9" s="1" t="s">
        <v>164</v>
      </c>
      <c r="D9" s="28">
        <v>16</v>
      </c>
      <c r="E9" s="28">
        <v>80</v>
      </c>
      <c r="F9" s="81" t="s">
        <v>168</v>
      </c>
      <c r="G9" s="63" t="s">
        <v>171</v>
      </c>
      <c r="H9" s="43">
        <f>SUMIF(C9:C80,"Female",E9:E80)</f>
        <v>2916</v>
      </c>
    </row>
    <row r="10" spans="2:11">
      <c r="B10" s="108">
        <v>2</v>
      </c>
      <c r="C10" s="1" t="s">
        <v>165</v>
      </c>
      <c r="D10" s="28">
        <v>18</v>
      </c>
      <c r="E10" s="28">
        <v>75</v>
      </c>
    </row>
    <row r="11" spans="2:11">
      <c r="B11" s="108">
        <v>3</v>
      </c>
      <c r="C11" s="1" t="s">
        <v>165</v>
      </c>
      <c r="D11" s="28">
        <v>16</v>
      </c>
      <c r="E11" s="28">
        <v>76</v>
      </c>
    </row>
    <row r="12" spans="2:11">
      <c r="B12" s="108">
        <v>4</v>
      </c>
      <c r="C12" s="1" t="s">
        <v>165</v>
      </c>
      <c r="D12" s="28">
        <v>16</v>
      </c>
      <c r="E12" s="28">
        <v>77</v>
      </c>
    </row>
    <row r="13" spans="2:11">
      <c r="B13" s="108">
        <v>5</v>
      </c>
      <c r="C13" s="1" t="s">
        <v>164</v>
      </c>
      <c r="D13" s="28">
        <v>16</v>
      </c>
      <c r="E13" s="28">
        <v>79</v>
      </c>
    </row>
    <row r="14" spans="2:11">
      <c r="B14" s="108">
        <v>6</v>
      </c>
      <c r="C14" s="1" t="s">
        <v>165</v>
      </c>
      <c r="D14" s="28">
        <v>17</v>
      </c>
      <c r="E14" s="28">
        <v>60</v>
      </c>
    </row>
    <row r="15" spans="2:11">
      <c r="B15" s="108">
        <v>7</v>
      </c>
      <c r="C15" s="1" t="s">
        <v>165</v>
      </c>
      <c r="D15" s="28">
        <v>16</v>
      </c>
      <c r="E15" s="28">
        <v>69</v>
      </c>
    </row>
    <row r="16" spans="2:11">
      <c r="B16" s="108">
        <v>8</v>
      </c>
      <c r="C16" s="1" t="s">
        <v>164</v>
      </c>
      <c r="D16" s="28">
        <v>17</v>
      </c>
      <c r="E16" s="28">
        <v>92</v>
      </c>
    </row>
    <row r="17" spans="2:5">
      <c r="B17" s="108">
        <v>9</v>
      </c>
      <c r="C17" s="1" t="s">
        <v>164</v>
      </c>
      <c r="D17" s="28">
        <v>17</v>
      </c>
      <c r="E17" s="28">
        <v>79</v>
      </c>
    </row>
    <row r="18" spans="2:5">
      <c r="B18" s="108">
        <v>10</v>
      </c>
      <c r="C18" s="1" t="s">
        <v>164</v>
      </c>
      <c r="D18" s="28">
        <v>19</v>
      </c>
      <c r="E18" s="28">
        <v>85</v>
      </c>
    </row>
    <row r="19" spans="2:5">
      <c r="B19" s="108">
        <v>11</v>
      </c>
      <c r="C19" s="1" t="s">
        <v>165</v>
      </c>
      <c r="D19" s="28">
        <v>17</v>
      </c>
      <c r="E19" s="28">
        <v>73</v>
      </c>
    </row>
    <row r="20" spans="2:5">
      <c r="B20" s="108">
        <v>12</v>
      </c>
      <c r="C20" s="1" t="s">
        <v>165</v>
      </c>
      <c r="D20" s="28">
        <v>17</v>
      </c>
      <c r="E20" s="28">
        <v>77</v>
      </c>
    </row>
    <row r="21" spans="2:5">
      <c r="B21" s="108">
        <v>13</v>
      </c>
      <c r="C21" s="1" t="s">
        <v>165</v>
      </c>
      <c r="D21" s="28">
        <v>17</v>
      </c>
      <c r="E21" s="28">
        <v>74</v>
      </c>
    </row>
    <row r="22" spans="2:5">
      <c r="B22" s="108">
        <v>14</v>
      </c>
      <c r="C22" s="1" t="s">
        <v>165</v>
      </c>
      <c r="D22" s="28">
        <v>20</v>
      </c>
      <c r="E22" s="28">
        <v>84</v>
      </c>
    </row>
    <row r="23" spans="2:5">
      <c r="B23" s="108">
        <v>15</v>
      </c>
      <c r="C23" s="1" t="s">
        <v>165</v>
      </c>
      <c r="D23" s="28">
        <v>16</v>
      </c>
      <c r="E23" s="28">
        <v>70</v>
      </c>
    </row>
    <row r="24" spans="2:5">
      <c r="B24" s="108">
        <v>16</v>
      </c>
      <c r="C24" s="1" t="s">
        <v>164</v>
      </c>
      <c r="D24" s="28">
        <v>16</v>
      </c>
      <c r="E24" s="28">
        <v>88</v>
      </c>
    </row>
    <row r="25" spans="2:5">
      <c r="B25" s="108">
        <v>17</v>
      </c>
      <c r="C25" s="1" t="s">
        <v>165</v>
      </c>
      <c r="D25" s="28">
        <v>20</v>
      </c>
      <c r="E25" s="28">
        <v>79</v>
      </c>
    </row>
    <row r="26" spans="2:5">
      <c r="B26" s="108">
        <v>18</v>
      </c>
      <c r="C26" s="1" t="s">
        <v>164</v>
      </c>
      <c r="D26" s="28">
        <v>18</v>
      </c>
      <c r="E26" s="28">
        <v>70</v>
      </c>
    </row>
    <row r="27" spans="2:5">
      <c r="B27" s="108">
        <v>19</v>
      </c>
      <c r="C27" s="1" t="s">
        <v>164</v>
      </c>
      <c r="D27" s="28">
        <v>17</v>
      </c>
      <c r="E27" s="28">
        <v>88</v>
      </c>
    </row>
    <row r="28" spans="2:5">
      <c r="B28" s="108">
        <v>20</v>
      </c>
      <c r="C28" s="1" t="s">
        <v>165</v>
      </c>
      <c r="D28" s="28">
        <v>18</v>
      </c>
      <c r="E28" s="28">
        <v>84</v>
      </c>
    </row>
    <row r="29" spans="2:5">
      <c r="B29" s="108">
        <v>21</v>
      </c>
      <c r="C29" s="1" t="s">
        <v>164</v>
      </c>
      <c r="D29" s="28">
        <v>17</v>
      </c>
      <c r="E29" s="28">
        <v>82</v>
      </c>
    </row>
    <row r="30" spans="2:5">
      <c r="B30" s="108">
        <v>22</v>
      </c>
      <c r="C30" s="1" t="s">
        <v>165</v>
      </c>
      <c r="D30" s="28">
        <v>16</v>
      </c>
      <c r="E30" s="28">
        <v>83</v>
      </c>
    </row>
    <row r="31" spans="2:5">
      <c r="B31" s="108">
        <v>23</v>
      </c>
      <c r="C31" s="1" t="s">
        <v>164</v>
      </c>
      <c r="D31" s="28">
        <v>17</v>
      </c>
      <c r="E31" s="28">
        <v>86</v>
      </c>
    </row>
    <row r="32" spans="2:5">
      <c r="B32" s="108">
        <v>24</v>
      </c>
      <c r="C32" s="1" t="s">
        <v>165</v>
      </c>
      <c r="D32" s="28">
        <v>17</v>
      </c>
      <c r="E32" s="28">
        <v>73</v>
      </c>
    </row>
    <row r="33" spans="2:5">
      <c r="B33" s="108">
        <v>25</v>
      </c>
      <c r="C33" s="1" t="s">
        <v>165</v>
      </c>
      <c r="D33" s="28">
        <v>16</v>
      </c>
      <c r="E33" s="28">
        <v>78</v>
      </c>
    </row>
    <row r="34" spans="2:5">
      <c r="B34" s="108">
        <v>26</v>
      </c>
      <c r="C34" s="1" t="s">
        <v>164</v>
      </c>
      <c r="D34" s="28">
        <v>18</v>
      </c>
      <c r="E34" s="28">
        <v>83</v>
      </c>
    </row>
    <row r="35" spans="2:5">
      <c r="B35" s="108">
        <v>27</v>
      </c>
      <c r="C35" s="1" t="s">
        <v>165</v>
      </c>
      <c r="D35" s="28">
        <v>16</v>
      </c>
      <c r="E35" s="28">
        <v>100</v>
      </c>
    </row>
    <row r="36" spans="2:5">
      <c r="B36" s="108">
        <v>28</v>
      </c>
      <c r="C36" s="1" t="s">
        <v>164</v>
      </c>
      <c r="D36" s="28">
        <v>17</v>
      </c>
      <c r="E36" s="28">
        <v>74</v>
      </c>
    </row>
    <row r="37" spans="2:5">
      <c r="B37" s="108">
        <v>29</v>
      </c>
      <c r="C37" s="1" t="s">
        <v>165</v>
      </c>
      <c r="D37" s="28">
        <v>16</v>
      </c>
      <c r="E37" s="28">
        <v>80</v>
      </c>
    </row>
    <row r="38" spans="2:5">
      <c r="B38" s="108">
        <v>30</v>
      </c>
      <c r="C38" s="1" t="s">
        <v>165</v>
      </c>
      <c r="D38" s="28">
        <v>18</v>
      </c>
      <c r="E38" s="28">
        <v>69</v>
      </c>
    </row>
    <row r="39" spans="2:5">
      <c r="B39" s="108">
        <v>31</v>
      </c>
      <c r="C39" s="1" t="s">
        <v>165</v>
      </c>
      <c r="D39" s="28">
        <v>18</v>
      </c>
      <c r="E39" s="28">
        <v>91</v>
      </c>
    </row>
    <row r="40" spans="2:5">
      <c r="B40" s="108">
        <v>32</v>
      </c>
      <c r="C40" s="1" t="s">
        <v>165</v>
      </c>
      <c r="D40" s="28">
        <v>17</v>
      </c>
      <c r="E40" s="28">
        <v>72</v>
      </c>
    </row>
    <row r="41" spans="2:5">
      <c r="B41" s="108">
        <v>33</v>
      </c>
      <c r="C41" s="1" t="s">
        <v>165</v>
      </c>
      <c r="D41" s="28">
        <v>17</v>
      </c>
      <c r="E41" s="28">
        <v>79</v>
      </c>
    </row>
    <row r="42" spans="2:5">
      <c r="B42" s="108">
        <v>34</v>
      </c>
      <c r="C42" s="1" t="s">
        <v>165</v>
      </c>
      <c r="D42" s="28">
        <v>16</v>
      </c>
      <c r="E42" s="28">
        <v>82</v>
      </c>
    </row>
    <row r="43" spans="2:5">
      <c r="B43" s="108">
        <v>35</v>
      </c>
      <c r="C43" s="1" t="s">
        <v>164</v>
      </c>
      <c r="D43" s="28">
        <v>19</v>
      </c>
      <c r="E43" s="28">
        <v>85</v>
      </c>
    </row>
    <row r="44" spans="2:5">
      <c r="B44" s="108">
        <v>36</v>
      </c>
      <c r="C44" s="1" t="s">
        <v>165</v>
      </c>
      <c r="D44" s="28">
        <v>17</v>
      </c>
      <c r="E44" s="28">
        <v>76</v>
      </c>
    </row>
    <row r="45" spans="2:5">
      <c r="B45" s="108">
        <v>37</v>
      </c>
      <c r="C45" s="1" t="s">
        <v>164</v>
      </c>
      <c r="D45" s="28">
        <v>17</v>
      </c>
      <c r="E45" s="28">
        <v>89</v>
      </c>
    </row>
    <row r="46" spans="2:5">
      <c r="B46" s="108">
        <v>38</v>
      </c>
      <c r="C46" s="1" t="s">
        <v>164</v>
      </c>
      <c r="D46" s="28">
        <v>16</v>
      </c>
      <c r="E46" s="28">
        <v>77</v>
      </c>
    </row>
    <row r="47" spans="2:5">
      <c r="B47" s="108">
        <v>39</v>
      </c>
      <c r="C47" s="1" t="s">
        <v>164</v>
      </c>
      <c r="D47" s="28">
        <v>17</v>
      </c>
      <c r="E47" s="28">
        <v>88</v>
      </c>
    </row>
    <row r="48" spans="2:5">
      <c r="B48" s="108">
        <v>40</v>
      </c>
      <c r="C48" s="1" t="s">
        <v>164</v>
      </c>
      <c r="D48" s="28">
        <v>18</v>
      </c>
      <c r="E48" s="28">
        <v>79</v>
      </c>
    </row>
    <row r="49" spans="2:5">
      <c r="B49" s="108">
        <v>41</v>
      </c>
      <c r="C49" s="1" t="s">
        <v>164</v>
      </c>
      <c r="D49" s="28">
        <v>17</v>
      </c>
      <c r="E49" s="28">
        <v>75</v>
      </c>
    </row>
    <row r="50" spans="2:5">
      <c r="B50" s="108">
        <v>42</v>
      </c>
      <c r="C50" s="1" t="s">
        <v>164</v>
      </c>
      <c r="D50" s="28">
        <v>17</v>
      </c>
      <c r="E50" s="28">
        <v>76</v>
      </c>
    </row>
    <row r="51" spans="2:5">
      <c r="B51" s="108">
        <v>43</v>
      </c>
      <c r="C51" s="1" t="s">
        <v>165</v>
      </c>
      <c r="D51" s="28">
        <v>17</v>
      </c>
      <c r="E51" s="28">
        <v>81</v>
      </c>
    </row>
    <row r="52" spans="2:5">
      <c r="B52" s="108">
        <v>44</v>
      </c>
      <c r="C52" s="1" t="s">
        <v>164</v>
      </c>
      <c r="D52" s="28">
        <v>16</v>
      </c>
      <c r="E52" s="28">
        <v>82</v>
      </c>
    </row>
    <row r="53" spans="2:5">
      <c r="B53" s="108">
        <v>45</v>
      </c>
      <c r="C53" s="1" t="s">
        <v>164</v>
      </c>
      <c r="D53" s="28">
        <v>17</v>
      </c>
      <c r="E53" s="28">
        <v>79</v>
      </c>
    </row>
    <row r="54" spans="2:5">
      <c r="B54" s="108">
        <v>46</v>
      </c>
      <c r="C54" s="1" t="s">
        <v>165</v>
      </c>
      <c r="D54" s="28">
        <v>18</v>
      </c>
      <c r="E54" s="28">
        <v>74</v>
      </c>
    </row>
    <row r="55" spans="2:5">
      <c r="B55" s="108">
        <v>47</v>
      </c>
      <c r="C55" s="1" t="s">
        <v>164</v>
      </c>
      <c r="D55" s="28">
        <v>17</v>
      </c>
      <c r="E55" s="28">
        <v>79</v>
      </c>
    </row>
    <row r="56" spans="2:5">
      <c r="B56" s="108">
        <v>48</v>
      </c>
      <c r="C56" s="1" t="s">
        <v>164</v>
      </c>
      <c r="D56" s="28">
        <v>17</v>
      </c>
      <c r="E56" s="28">
        <v>73</v>
      </c>
    </row>
    <row r="57" spans="2:5">
      <c r="B57" s="108">
        <v>49</v>
      </c>
      <c r="C57" s="1" t="s">
        <v>165</v>
      </c>
      <c r="D57" s="28">
        <v>20</v>
      </c>
      <c r="E57" s="28">
        <v>72</v>
      </c>
    </row>
    <row r="58" spans="2:5">
      <c r="B58" s="108">
        <v>50</v>
      </c>
      <c r="C58" s="1" t="s">
        <v>165</v>
      </c>
      <c r="D58" s="28">
        <v>17</v>
      </c>
      <c r="E58" s="28">
        <v>70</v>
      </c>
    </row>
    <row r="59" spans="2:5">
      <c r="B59" s="108">
        <v>51</v>
      </c>
      <c r="C59" s="1" t="s">
        <v>165</v>
      </c>
      <c r="D59" s="28">
        <v>20</v>
      </c>
      <c r="E59" s="28">
        <v>81</v>
      </c>
    </row>
    <row r="60" spans="2:5">
      <c r="B60" s="108">
        <v>52</v>
      </c>
      <c r="C60" s="1" t="s">
        <v>164</v>
      </c>
      <c r="D60" s="28">
        <v>17</v>
      </c>
      <c r="E60" s="28">
        <v>77</v>
      </c>
    </row>
    <row r="61" spans="2:5">
      <c r="B61" s="108">
        <v>53</v>
      </c>
      <c r="C61" s="1" t="s">
        <v>164</v>
      </c>
      <c r="D61" s="28">
        <v>16</v>
      </c>
      <c r="E61" s="28">
        <v>82</v>
      </c>
    </row>
    <row r="62" spans="2:5">
      <c r="B62" s="108">
        <v>54</v>
      </c>
      <c r="C62" s="1" t="s">
        <v>165</v>
      </c>
      <c r="D62" s="28">
        <v>17</v>
      </c>
      <c r="E62" s="28">
        <v>75</v>
      </c>
    </row>
    <row r="63" spans="2:5">
      <c r="B63" s="108">
        <v>55</v>
      </c>
      <c r="C63" s="1" t="s">
        <v>165</v>
      </c>
      <c r="D63" s="28">
        <v>18</v>
      </c>
      <c r="E63" s="28">
        <v>64</v>
      </c>
    </row>
    <row r="64" spans="2:5">
      <c r="B64" s="108">
        <v>56</v>
      </c>
      <c r="C64" s="1" t="s">
        <v>165</v>
      </c>
      <c r="D64" s="28">
        <v>18</v>
      </c>
      <c r="E64" s="28">
        <v>65</v>
      </c>
    </row>
    <row r="65" spans="2:5">
      <c r="B65" s="108">
        <v>57</v>
      </c>
      <c r="C65" s="1" t="s">
        <v>164</v>
      </c>
      <c r="D65" s="28">
        <v>17</v>
      </c>
      <c r="E65" s="28">
        <v>70</v>
      </c>
    </row>
    <row r="66" spans="2:5">
      <c r="B66" s="108">
        <v>58</v>
      </c>
      <c r="C66" s="1" t="s">
        <v>164</v>
      </c>
      <c r="D66" s="28">
        <v>17</v>
      </c>
      <c r="E66" s="28">
        <v>94</v>
      </c>
    </row>
    <row r="67" spans="2:5">
      <c r="B67" s="108">
        <v>59</v>
      </c>
      <c r="C67" s="1" t="s">
        <v>165</v>
      </c>
      <c r="D67" s="28">
        <v>17</v>
      </c>
      <c r="E67" s="28">
        <v>87</v>
      </c>
    </row>
    <row r="68" spans="2:5">
      <c r="B68" s="108">
        <v>60</v>
      </c>
      <c r="C68" s="1" t="s">
        <v>164</v>
      </c>
      <c r="D68" s="28">
        <v>19</v>
      </c>
      <c r="E68" s="28">
        <v>79</v>
      </c>
    </row>
    <row r="69" spans="2:5">
      <c r="B69" s="108">
        <v>61</v>
      </c>
      <c r="C69" s="1" t="s">
        <v>165</v>
      </c>
      <c r="D69" s="28">
        <v>17</v>
      </c>
      <c r="E69" s="28">
        <v>81</v>
      </c>
    </row>
    <row r="70" spans="2:5">
      <c r="B70" s="108">
        <v>62</v>
      </c>
      <c r="C70" s="1" t="s">
        <v>164</v>
      </c>
      <c r="D70" s="28">
        <v>17</v>
      </c>
      <c r="E70" s="28">
        <v>88</v>
      </c>
    </row>
    <row r="71" spans="2:5">
      <c r="B71" s="108">
        <v>63</v>
      </c>
      <c r="C71" s="1" t="s">
        <v>165</v>
      </c>
      <c r="D71" s="28">
        <v>17</v>
      </c>
      <c r="E71" s="28">
        <v>85</v>
      </c>
    </row>
    <row r="72" spans="2:5">
      <c r="B72" s="108">
        <v>64</v>
      </c>
      <c r="C72" s="1" t="s">
        <v>164</v>
      </c>
      <c r="D72" s="28">
        <v>17</v>
      </c>
      <c r="E72" s="28">
        <v>85</v>
      </c>
    </row>
    <row r="73" spans="2:5">
      <c r="B73" s="108">
        <v>65</v>
      </c>
      <c r="C73" s="1" t="s">
        <v>164</v>
      </c>
      <c r="D73" s="28">
        <v>16</v>
      </c>
      <c r="E73" s="28">
        <v>78</v>
      </c>
    </row>
    <row r="74" spans="2:5">
      <c r="B74" s="108">
        <v>66</v>
      </c>
      <c r="C74" s="1" t="s">
        <v>165</v>
      </c>
      <c r="D74" s="28">
        <v>20</v>
      </c>
      <c r="E74" s="28">
        <v>91</v>
      </c>
    </row>
    <row r="75" spans="2:5">
      <c r="B75" s="108">
        <v>67</v>
      </c>
      <c r="C75" s="1" t="s">
        <v>165</v>
      </c>
      <c r="D75" s="28">
        <v>16</v>
      </c>
      <c r="E75" s="28">
        <v>74</v>
      </c>
    </row>
    <row r="76" spans="2:5">
      <c r="B76" s="108">
        <v>68</v>
      </c>
      <c r="C76" s="1" t="s">
        <v>165</v>
      </c>
      <c r="D76" s="28">
        <v>18</v>
      </c>
      <c r="E76" s="28">
        <v>71</v>
      </c>
    </row>
    <row r="77" spans="2:5">
      <c r="B77" s="108">
        <v>69</v>
      </c>
      <c r="C77" s="1" t="s">
        <v>164</v>
      </c>
      <c r="D77" s="28">
        <v>20</v>
      </c>
      <c r="E77" s="28">
        <v>68</v>
      </c>
    </row>
    <row r="78" spans="2:5">
      <c r="B78" s="108">
        <v>70</v>
      </c>
      <c r="C78" s="1" t="s">
        <v>164</v>
      </c>
      <c r="D78" s="28">
        <v>20</v>
      </c>
      <c r="E78" s="28">
        <v>73</v>
      </c>
    </row>
    <row r="79" spans="2:5">
      <c r="B79" s="108">
        <v>71</v>
      </c>
      <c r="C79" s="1" t="s">
        <v>164</v>
      </c>
      <c r="D79" s="28">
        <v>17</v>
      </c>
      <c r="E79" s="28">
        <v>82</v>
      </c>
    </row>
    <row r="80" spans="2:5">
      <c r="B80" s="108">
        <v>72</v>
      </c>
      <c r="C80" s="1" t="s">
        <v>165</v>
      </c>
      <c r="D80" s="28">
        <v>16</v>
      </c>
      <c r="E80" s="28">
        <v>64</v>
      </c>
    </row>
  </sheetData>
  <conditionalFormatting sqref="D2:E7">
    <cfRule type="cellIs" dxfId="6" priority="1" stopIfTrue="1" operator="between">
      <formula>TODAY()</formula>
      <formula>TODAY()-60</formula>
    </cfRule>
  </conditionalFormatting>
  <pageMargins left="0.25" right="0.25" top="0.25" bottom="0.25" header="0" footer="0"/>
  <pageSetup pageOrder="overThenDown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K92"/>
  <sheetViews>
    <sheetView showGridLines="0" topLeftCell="A9" zoomScale="205" zoomScaleNormal="205" workbookViewId="0">
      <selection activeCell="F25" sqref="F25:G26"/>
    </sheetView>
  </sheetViews>
  <sheetFormatPr defaultColWidth="9.28515625" defaultRowHeight="10.5"/>
  <cols>
    <col min="1" max="1" width="8" style="28" customWidth="1"/>
    <col min="2" max="2" width="10.5703125" style="28" bestFit="1" customWidth="1"/>
    <col min="3" max="3" width="17.5703125" style="29" bestFit="1" customWidth="1"/>
    <col min="4" max="5" width="11.42578125" style="30" customWidth="1"/>
    <col min="6" max="6" width="11.28515625" style="31" bestFit="1" customWidth="1"/>
    <col min="7" max="7" width="16" style="28" customWidth="1"/>
    <col min="8" max="8" width="9" style="28" bestFit="1" customWidth="1"/>
    <col min="9" max="9" width="8.5703125" style="32" customWidth="1"/>
    <col min="10" max="16384" width="9.28515625" style="28"/>
  </cols>
  <sheetData>
    <row r="2" spans="2:11">
      <c r="B2" s="2" t="s">
        <v>131</v>
      </c>
    </row>
    <row r="3" spans="2:11">
      <c r="B3" s="28" t="s">
        <v>59</v>
      </c>
      <c r="H3" s="5" t="s">
        <v>42</v>
      </c>
      <c r="I3" s="21">
        <v>5</v>
      </c>
      <c r="K3" s="32"/>
    </row>
    <row r="4" spans="2:11">
      <c r="B4" s="28" t="s">
        <v>174</v>
      </c>
      <c r="H4" s="5" t="s">
        <v>118</v>
      </c>
      <c r="I4" s="23"/>
    </row>
    <row r="5" spans="2:11">
      <c r="H5" s="5"/>
      <c r="I5" s="41"/>
    </row>
    <row r="6" spans="2:11">
      <c r="H6" s="5"/>
      <c r="I6" s="41"/>
    </row>
    <row r="7" spans="2:11">
      <c r="H7" s="5"/>
      <c r="I7" s="41"/>
    </row>
    <row r="8" spans="2:11">
      <c r="B8" s="22" t="s">
        <v>44</v>
      </c>
    </row>
    <row r="11" spans="2:11">
      <c r="B11" s="22" t="s">
        <v>60</v>
      </c>
      <c r="C11" s="33" t="s">
        <v>61</v>
      </c>
      <c r="D11" s="34" t="s">
        <v>157</v>
      </c>
      <c r="E11" s="34"/>
      <c r="F11" s="22"/>
      <c r="G11" s="22"/>
    </row>
    <row r="12" spans="2:11">
      <c r="B12" s="28" t="s">
        <v>62</v>
      </c>
      <c r="C12" s="35">
        <v>20453</v>
      </c>
      <c r="D12" s="32" t="str">
        <f>TEXT(C12,"MMMM")</f>
        <v>December</v>
      </c>
      <c r="E12" s="32"/>
      <c r="F12" s="42" t="s">
        <v>145</v>
      </c>
      <c r="G12" s="43">
        <f>COUNTIF($D$12:$D$86,F12)</f>
        <v>5</v>
      </c>
    </row>
    <row r="13" spans="2:11">
      <c r="B13" s="28" t="s">
        <v>63</v>
      </c>
      <c r="C13" s="35">
        <v>23261</v>
      </c>
      <c r="D13" s="32" t="str">
        <f t="shared" ref="D13:D76" si="0">TEXT(C13,"MMMM")</f>
        <v>September</v>
      </c>
      <c r="E13" s="32"/>
      <c r="F13" s="42" t="s">
        <v>146</v>
      </c>
      <c r="G13" s="43">
        <f t="shared" ref="G13:G23" si="1">COUNTIF($D$12:$D$86,F13)</f>
        <v>5</v>
      </c>
    </row>
    <row r="14" spans="2:11">
      <c r="B14" s="28" t="s">
        <v>64</v>
      </c>
      <c r="C14" s="35">
        <v>17481</v>
      </c>
      <c r="D14" s="32" t="str">
        <f t="shared" si="0"/>
        <v>November</v>
      </c>
      <c r="E14" s="32"/>
      <c r="F14" s="42" t="s">
        <v>147</v>
      </c>
      <c r="G14" s="43">
        <f t="shared" si="1"/>
        <v>5</v>
      </c>
    </row>
    <row r="15" spans="2:11">
      <c r="B15" s="28" t="s">
        <v>65</v>
      </c>
      <c r="C15" s="35">
        <v>25947</v>
      </c>
      <c r="D15" s="32" t="str">
        <f t="shared" si="0"/>
        <v>January</v>
      </c>
      <c r="E15" s="32"/>
      <c r="F15" s="42" t="s">
        <v>148</v>
      </c>
      <c r="G15" s="43">
        <f t="shared" si="1"/>
        <v>7</v>
      </c>
    </row>
    <row r="16" spans="2:11">
      <c r="B16" s="28" t="s">
        <v>66</v>
      </c>
      <c r="C16" s="35">
        <v>22655</v>
      </c>
      <c r="D16" s="32" t="str">
        <f t="shared" si="0"/>
        <v>January</v>
      </c>
      <c r="E16" s="32"/>
      <c r="F16" s="42" t="s">
        <v>149</v>
      </c>
      <c r="G16" s="43">
        <f t="shared" si="1"/>
        <v>7</v>
      </c>
    </row>
    <row r="17" spans="2:7">
      <c r="B17" s="28" t="s">
        <v>67</v>
      </c>
      <c r="C17" s="35">
        <v>29156</v>
      </c>
      <c r="D17" s="32" t="str">
        <f t="shared" si="0"/>
        <v>October</v>
      </c>
      <c r="E17" s="32"/>
      <c r="F17" s="42" t="s">
        <v>150</v>
      </c>
      <c r="G17" s="43">
        <f t="shared" si="1"/>
        <v>5</v>
      </c>
    </row>
    <row r="18" spans="2:7">
      <c r="B18" s="28" t="s">
        <v>68</v>
      </c>
      <c r="C18" s="35">
        <v>26037</v>
      </c>
      <c r="D18" s="32" t="str">
        <f t="shared" si="0"/>
        <v>April</v>
      </c>
      <c r="E18" s="32"/>
      <c r="F18" s="42" t="s">
        <v>151</v>
      </c>
      <c r="G18" s="43">
        <f t="shared" si="1"/>
        <v>5</v>
      </c>
    </row>
    <row r="19" spans="2:7">
      <c r="B19" s="28" t="s">
        <v>69</v>
      </c>
      <c r="C19" s="35">
        <v>24432</v>
      </c>
      <c r="D19" s="32" t="str">
        <f t="shared" si="0"/>
        <v>November</v>
      </c>
      <c r="E19" s="32"/>
      <c r="F19" s="42" t="s">
        <v>152</v>
      </c>
      <c r="G19" s="43">
        <f t="shared" si="1"/>
        <v>6</v>
      </c>
    </row>
    <row r="20" spans="2:7">
      <c r="B20" s="28" t="s">
        <v>70</v>
      </c>
      <c r="C20" s="35">
        <v>22608</v>
      </c>
      <c r="D20" s="32" t="str">
        <f t="shared" si="0"/>
        <v>November</v>
      </c>
      <c r="E20" s="32"/>
      <c r="F20" s="42" t="s">
        <v>153</v>
      </c>
      <c r="G20" s="43">
        <f t="shared" si="1"/>
        <v>10</v>
      </c>
    </row>
    <row r="21" spans="2:7">
      <c r="B21" s="28" t="s">
        <v>71</v>
      </c>
      <c r="C21" s="35">
        <v>13767</v>
      </c>
      <c r="D21" s="32" t="str">
        <f t="shared" si="0"/>
        <v>September</v>
      </c>
      <c r="E21" s="32"/>
      <c r="F21" s="42" t="s">
        <v>154</v>
      </c>
      <c r="G21" s="43">
        <f t="shared" si="1"/>
        <v>6</v>
      </c>
    </row>
    <row r="22" spans="2:7">
      <c r="B22" s="28" t="s">
        <v>72</v>
      </c>
      <c r="C22" s="35">
        <v>22796</v>
      </c>
      <c r="D22" s="32" t="str">
        <f t="shared" si="0"/>
        <v>May</v>
      </c>
      <c r="E22" s="32"/>
      <c r="F22" s="42" t="s">
        <v>155</v>
      </c>
      <c r="G22" s="43">
        <f t="shared" si="1"/>
        <v>9</v>
      </c>
    </row>
    <row r="23" spans="2:7">
      <c r="B23" s="28" t="s">
        <v>72</v>
      </c>
      <c r="C23" s="35">
        <v>20768</v>
      </c>
      <c r="D23" s="32" t="str">
        <f t="shared" si="0"/>
        <v>November</v>
      </c>
      <c r="E23" s="32"/>
      <c r="F23" s="42" t="s">
        <v>156</v>
      </c>
      <c r="G23" s="43">
        <f t="shared" si="1"/>
        <v>5</v>
      </c>
    </row>
    <row r="24" spans="2:7">
      <c r="B24" s="28" t="s">
        <v>72</v>
      </c>
      <c r="C24" s="35">
        <v>22872</v>
      </c>
      <c r="D24" s="32" t="str">
        <f t="shared" si="0"/>
        <v>August</v>
      </c>
      <c r="E24" s="32"/>
      <c r="F24" s="28"/>
    </row>
    <row r="25" spans="2:7">
      <c r="B25" s="28" t="s">
        <v>73</v>
      </c>
      <c r="C25" s="35">
        <v>20650</v>
      </c>
      <c r="D25" s="32" t="str">
        <f t="shared" si="0"/>
        <v>July</v>
      </c>
      <c r="E25" s="32"/>
      <c r="F25" s="28"/>
    </row>
    <row r="26" spans="2:7">
      <c r="B26" s="28" t="s">
        <v>74</v>
      </c>
      <c r="C26" s="35">
        <v>25645</v>
      </c>
      <c r="D26" s="32" t="str">
        <f t="shared" si="0"/>
        <v>March</v>
      </c>
      <c r="E26" s="32"/>
      <c r="F26" s="28"/>
    </row>
    <row r="27" spans="2:7">
      <c r="B27" s="28" t="s">
        <v>75</v>
      </c>
      <c r="C27" s="35">
        <v>22699</v>
      </c>
      <c r="D27" s="32" t="str">
        <f t="shared" si="0"/>
        <v>February</v>
      </c>
      <c r="E27" s="32"/>
      <c r="F27" s="28"/>
    </row>
    <row r="28" spans="2:7">
      <c r="B28" s="28" t="s">
        <v>75</v>
      </c>
      <c r="C28" s="35">
        <v>26391</v>
      </c>
      <c r="D28" s="32" t="str">
        <f t="shared" si="0"/>
        <v>April</v>
      </c>
      <c r="E28" s="32"/>
      <c r="F28" s="28"/>
    </row>
    <row r="29" spans="2:7">
      <c r="B29" s="28" t="s">
        <v>76</v>
      </c>
      <c r="C29" s="35">
        <v>23122</v>
      </c>
      <c r="D29" s="32" t="str">
        <f t="shared" si="0"/>
        <v>April</v>
      </c>
      <c r="E29" s="32"/>
      <c r="F29" s="28"/>
    </row>
    <row r="30" spans="2:7">
      <c r="B30" s="28" t="s">
        <v>77</v>
      </c>
      <c r="C30" s="35">
        <v>21447</v>
      </c>
      <c r="D30" s="32" t="str">
        <f t="shared" si="0"/>
        <v>September</v>
      </c>
      <c r="E30" s="32"/>
      <c r="F30" s="28"/>
    </row>
    <row r="31" spans="2:7">
      <c r="B31" s="28" t="s">
        <v>78</v>
      </c>
      <c r="C31" s="35">
        <v>26546</v>
      </c>
      <c r="D31" s="32" t="str">
        <f t="shared" si="0"/>
        <v>September</v>
      </c>
      <c r="E31" s="32"/>
      <c r="F31" s="28"/>
    </row>
    <row r="32" spans="2:7">
      <c r="B32" s="28" t="s">
        <v>79</v>
      </c>
      <c r="C32" s="35">
        <v>16571</v>
      </c>
      <c r="D32" s="32" t="str">
        <f t="shared" si="0"/>
        <v>May</v>
      </c>
      <c r="E32" s="32"/>
      <c r="F32" s="28"/>
    </row>
    <row r="33" spans="2:6">
      <c r="B33" s="28" t="s">
        <v>80</v>
      </c>
      <c r="C33" s="35">
        <v>21930</v>
      </c>
      <c r="D33" s="32" t="str">
        <f t="shared" si="0"/>
        <v>January</v>
      </c>
      <c r="E33" s="32"/>
      <c r="F33" s="28"/>
    </row>
    <row r="34" spans="2:6">
      <c r="B34" s="28" t="s">
        <v>81</v>
      </c>
      <c r="C34" s="35">
        <v>23412</v>
      </c>
      <c r="D34" s="32" t="str">
        <f t="shared" si="0"/>
        <v>February</v>
      </c>
      <c r="E34" s="32"/>
      <c r="F34" s="28"/>
    </row>
    <row r="35" spans="2:6">
      <c r="B35" s="28" t="s">
        <v>82</v>
      </c>
      <c r="C35" s="35">
        <v>11636</v>
      </c>
      <c r="D35" s="32" t="str">
        <f t="shared" si="0"/>
        <v>November</v>
      </c>
      <c r="E35" s="32"/>
      <c r="F35" s="28"/>
    </row>
    <row r="36" spans="2:6">
      <c r="B36" s="28" t="s">
        <v>83</v>
      </c>
      <c r="C36" s="35">
        <v>16121</v>
      </c>
      <c r="D36" s="32" t="str">
        <f t="shared" si="0"/>
        <v>February</v>
      </c>
      <c r="E36" s="32"/>
      <c r="F36" s="28"/>
    </row>
    <row r="37" spans="2:6">
      <c r="B37" s="28" t="s">
        <v>83</v>
      </c>
      <c r="C37" s="35">
        <v>14340</v>
      </c>
      <c r="D37" s="32" t="str">
        <f t="shared" si="0"/>
        <v>April</v>
      </c>
      <c r="E37" s="32"/>
      <c r="F37" s="28"/>
    </row>
    <row r="38" spans="2:6">
      <c r="B38" s="28" t="s">
        <v>84</v>
      </c>
      <c r="C38" s="35">
        <v>21407</v>
      </c>
      <c r="D38" s="32" t="str">
        <f t="shared" si="0"/>
        <v>August</v>
      </c>
      <c r="E38" s="32"/>
      <c r="F38" s="28"/>
    </row>
    <row r="39" spans="2:6">
      <c r="B39" s="28" t="s">
        <v>84</v>
      </c>
      <c r="C39" s="35">
        <v>26107</v>
      </c>
      <c r="D39" s="32" t="str">
        <f t="shared" si="0"/>
        <v>June</v>
      </c>
      <c r="E39" s="32"/>
      <c r="F39" s="28"/>
    </row>
    <row r="40" spans="2:6">
      <c r="B40" s="28" t="s">
        <v>85</v>
      </c>
      <c r="C40" s="35">
        <v>22136</v>
      </c>
      <c r="D40" s="32" t="str">
        <f t="shared" si="0"/>
        <v>August</v>
      </c>
      <c r="E40" s="32"/>
      <c r="F40" s="28"/>
    </row>
    <row r="41" spans="2:6">
      <c r="B41" s="28" t="s">
        <v>86</v>
      </c>
      <c r="C41" s="35">
        <v>19515</v>
      </c>
      <c r="D41" s="32" t="str">
        <f t="shared" si="0"/>
        <v>June</v>
      </c>
      <c r="E41" s="32"/>
      <c r="F41" s="28"/>
    </row>
    <row r="42" spans="2:6">
      <c r="B42" s="28" t="s">
        <v>87</v>
      </c>
      <c r="C42" s="35">
        <v>19769</v>
      </c>
      <c r="D42" s="32" t="str">
        <f t="shared" si="0"/>
        <v>February</v>
      </c>
      <c r="E42" s="32"/>
      <c r="F42" s="28"/>
    </row>
    <row r="43" spans="2:6">
      <c r="B43" s="28" t="s">
        <v>88</v>
      </c>
      <c r="C43" s="35">
        <v>12119</v>
      </c>
      <c r="D43" s="32" t="str">
        <f t="shared" si="0"/>
        <v>March</v>
      </c>
      <c r="E43" s="32"/>
      <c r="F43" s="28"/>
    </row>
    <row r="44" spans="2:6">
      <c r="B44" s="28" t="s">
        <v>88</v>
      </c>
      <c r="C44" s="35">
        <v>24034</v>
      </c>
      <c r="D44" s="32" t="str">
        <f t="shared" si="0"/>
        <v>October</v>
      </c>
      <c r="E44" s="32"/>
      <c r="F44" s="28"/>
    </row>
    <row r="45" spans="2:6">
      <c r="B45" s="28" t="s">
        <v>88</v>
      </c>
      <c r="C45" s="35">
        <v>26426</v>
      </c>
      <c r="D45" s="32" t="str">
        <f t="shared" si="0"/>
        <v>May</v>
      </c>
      <c r="E45" s="32"/>
      <c r="F45" s="28"/>
    </row>
    <row r="46" spans="2:6">
      <c r="B46" s="28" t="s">
        <v>89</v>
      </c>
      <c r="C46" s="35">
        <v>19894</v>
      </c>
      <c r="D46" s="32" t="str">
        <f t="shared" si="0"/>
        <v>June</v>
      </c>
      <c r="E46" s="32"/>
      <c r="F46" s="28"/>
    </row>
    <row r="47" spans="2:6">
      <c r="B47" s="28" t="s">
        <v>90</v>
      </c>
      <c r="C47" s="35">
        <v>25503</v>
      </c>
      <c r="D47" s="32" t="str">
        <f t="shared" si="0"/>
        <v>October</v>
      </c>
      <c r="E47" s="32"/>
      <c r="F47" s="28"/>
    </row>
    <row r="48" spans="2:6">
      <c r="B48" s="28" t="s">
        <v>91</v>
      </c>
      <c r="C48" s="35">
        <v>15542</v>
      </c>
      <c r="D48" s="32" t="str">
        <f t="shared" si="0"/>
        <v>July</v>
      </c>
      <c r="E48" s="32"/>
      <c r="F48" s="28"/>
    </row>
    <row r="49" spans="1:6">
      <c r="B49" s="28" t="s">
        <v>91</v>
      </c>
      <c r="C49" s="35">
        <v>25768</v>
      </c>
      <c r="D49" s="32" t="str">
        <f t="shared" si="0"/>
        <v>July</v>
      </c>
      <c r="E49" s="32"/>
      <c r="F49" s="28"/>
    </row>
    <row r="50" spans="1:6">
      <c r="A50" s="36"/>
      <c r="B50" s="28" t="s">
        <v>92</v>
      </c>
      <c r="C50" s="35">
        <v>13161</v>
      </c>
      <c r="D50" s="32" t="str">
        <f t="shared" si="0"/>
        <v>January</v>
      </c>
      <c r="E50" s="32"/>
      <c r="F50" s="28"/>
    </row>
    <row r="51" spans="1:6">
      <c r="A51" s="36"/>
      <c r="B51" s="28" t="s">
        <v>93</v>
      </c>
      <c r="C51" s="35">
        <v>25244</v>
      </c>
      <c r="D51" s="32" t="str">
        <f t="shared" si="0"/>
        <v>February</v>
      </c>
      <c r="E51" s="32"/>
      <c r="F51" s="28"/>
    </row>
    <row r="52" spans="1:6">
      <c r="A52" s="36"/>
      <c r="B52" s="28" t="s">
        <v>94</v>
      </c>
      <c r="C52" s="35">
        <v>19130</v>
      </c>
      <c r="D52" s="32" t="str">
        <f t="shared" si="0"/>
        <v>May</v>
      </c>
      <c r="E52" s="32"/>
      <c r="F52" s="28"/>
    </row>
    <row r="53" spans="1:6">
      <c r="A53" s="36"/>
      <c r="B53" s="28" t="s">
        <v>94</v>
      </c>
      <c r="C53" s="35">
        <v>20600</v>
      </c>
      <c r="D53" s="32" t="str">
        <f t="shared" si="0"/>
        <v>May</v>
      </c>
      <c r="E53" s="32"/>
      <c r="F53" s="28"/>
    </row>
    <row r="54" spans="1:6">
      <c r="A54" s="36"/>
      <c r="B54" s="28" t="s">
        <v>95</v>
      </c>
      <c r="C54" s="35">
        <v>24265</v>
      </c>
      <c r="D54" s="32" t="str">
        <f t="shared" si="0"/>
        <v>June</v>
      </c>
      <c r="E54" s="32"/>
      <c r="F54" s="28"/>
    </row>
    <row r="55" spans="1:6">
      <c r="A55" s="36"/>
      <c r="B55" s="28" t="s">
        <v>96</v>
      </c>
      <c r="C55" s="35">
        <v>23647</v>
      </c>
      <c r="D55" s="32" t="str">
        <f t="shared" si="0"/>
        <v>September</v>
      </c>
      <c r="E55" s="32"/>
      <c r="F55" s="28"/>
    </row>
    <row r="56" spans="1:6">
      <c r="A56" s="36"/>
      <c r="B56" s="28" t="s">
        <v>97</v>
      </c>
      <c r="C56" s="35">
        <v>22212</v>
      </c>
      <c r="D56" s="32" t="str">
        <f t="shared" si="0"/>
        <v>October</v>
      </c>
      <c r="E56" s="32"/>
      <c r="F56" s="28"/>
    </row>
    <row r="57" spans="1:6">
      <c r="A57" s="36"/>
      <c r="B57" s="28" t="s">
        <v>98</v>
      </c>
      <c r="C57" s="35">
        <v>17341</v>
      </c>
      <c r="D57" s="32" t="str">
        <f t="shared" si="0"/>
        <v>June</v>
      </c>
      <c r="E57" s="32"/>
      <c r="F57" s="28"/>
    </row>
    <row r="58" spans="1:6">
      <c r="A58" s="36"/>
      <c r="B58" s="28" t="s">
        <v>99</v>
      </c>
      <c r="C58" s="35">
        <v>38227</v>
      </c>
      <c r="D58" s="32" t="str">
        <f t="shared" si="0"/>
        <v>August</v>
      </c>
      <c r="E58" s="32"/>
      <c r="F58" s="28"/>
    </row>
    <row r="59" spans="1:6">
      <c r="A59" s="36"/>
      <c r="B59" s="28" t="s">
        <v>100</v>
      </c>
      <c r="C59" s="35">
        <v>19947</v>
      </c>
      <c r="D59" s="32" t="str">
        <f t="shared" si="0"/>
        <v>August</v>
      </c>
      <c r="E59" s="32"/>
      <c r="F59" s="28"/>
    </row>
    <row r="60" spans="1:6">
      <c r="A60" s="36"/>
      <c r="B60" s="28" t="s">
        <v>101</v>
      </c>
      <c r="C60" s="35">
        <v>23386</v>
      </c>
      <c r="D60" s="32" t="str">
        <f t="shared" si="0"/>
        <v>January</v>
      </c>
      <c r="E60" s="32"/>
      <c r="F60" s="28"/>
    </row>
    <row r="61" spans="1:6">
      <c r="A61" s="36"/>
      <c r="B61" s="28" t="s">
        <v>101</v>
      </c>
      <c r="C61" s="35">
        <v>16746</v>
      </c>
      <c r="D61" s="32" t="str">
        <f t="shared" si="0"/>
        <v>November</v>
      </c>
      <c r="E61" s="32"/>
      <c r="F61" s="28"/>
    </row>
    <row r="62" spans="1:6">
      <c r="A62" s="36"/>
      <c r="B62" s="28" t="s">
        <v>102</v>
      </c>
      <c r="C62" s="35">
        <v>18086</v>
      </c>
      <c r="D62" s="32" t="str">
        <f t="shared" si="0"/>
        <v>July</v>
      </c>
      <c r="E62" s="32"/>
      <c r="F62" s="28"/>
    </row>
    <row r="63" spans="1:6">
      <c r="A63" s="36"/>
      <c r="B63" s="28" t="s">
        <v>103</v>
      </c>
      <c r="C63" s="35">
        <v>12171</v>
      </c>
      <c r="D63" s="32" t="str">
        <f t="shared" si="0"/>
        <v>April</v>
      </c>
      <c r="E63" s="32"/>
      <c r="F63" s="28"/>
    </row>
    <row r="64" spans="1:6">
      <c r="A64" s="36"/>
      <c r="B64" s="28" t="s">
        <v>104</v>
      </c>
      <c r="C64" s="35">
        <v>23009</v>
      </c>
      <c r="D64" s="32" t="str">
        <f t="shared" si="0"/>
        <v>December</v>
      </c>
      <c r="E64" s="32"/>
      <c r="F64" s="28"/>
    </row>
    <row r="65" spans="1:6">
      <c r="A65" s="36"/>
      <c r="B65" s="28" t="s">
        <v>105</v>
      </c>
      <c r="C65" s="35">
        <v>20770</v>
      </c>
      <c r="D65" s="32" t="str">
        <f t="shared" si="0"/>
        <v>November</v>
      </c>
      <c r="E65" s="32"/>
      <c r="F65" s="28"/>
    </row>
    <row r="66" spans="1:6">
      <c r="A66" s="36"/>
      <c r="B66" s="28" t="s">
        <v>105</v>
      </c>
      <c r="C66" s="35">
        <v>28805</v>
      </c>
      <c r="D66" s="32" t="str">
        <f t="shared" si="0"/>
        <v>November</v>
      </c>
      <c r="E66" s="32"/>
      <c r="F66" s="28"/>
    </row>
    <row r="67" spans="1:6">
      <c r="A67" s="36"/>
      <c r="B67" s="28" t="s">
        <v>106</v>
      </c>
      <c r="C67" s="35">
        <v>21246</v>
      </c>
      <c r="D67" s="32" t="str">
        <f t="shared" si="0"/>
        <v>March</v>
      </c>
      <c r="E67" s="32"/>
      <c r="F67" s="28"/>
    </row>
    <row r="68" spans="1:6">
      <c r="A68" s="36"/>
      <c r="B68" s="28" t="s">
        <v>107</v>
      </c>
      <c r="C68" s="35">
        <v>20716</v>
      </c>
      <c r="D68" s="32" t="str">
        <f t="shared" si="0"/>
        <v>September</v>
      </c>
      <c r="E68" s="32"/>
      <c r="F68" s="28"/>
    </row>
    <row r="69" spans="1:6">
      <c r="A69" s="36"/>
      <c r="B69" s="28" t="s">
        <v>107</v>
      </c>
      <c r="C69" s="35">
        <v>22220</v>
      </c>
      <c r="D69" s="32" t="str">
        <f t="shared" si="0"/>
        <v>October</v>
      </c>
      <c r="E69" s="32"/>
      <c r="F69" s="28"/>
    </row>
    <row r="70" spans="1:6">
      <c r="A70" s="36"/>
      <c r="B70" s="28" t="s">
        <v>108</v>
      </c>
      <c r="C70" s="35">
        <v>18388</v>
      </c>
      <c r="D70" s="32" t="str">
        <f t="shared" si="0"/>
        <v>May</v>
      </c>
      <c r="E70" s="32"/>
      <c r="F70" s="28"/>
    </row>
    <row r="71" spans="1:6">
      <c r="A71" s="36"/>
      <c r="B71" s="28" t="s">
        <v>109</v>
      </c>
      <c r="C71" s="35">
        <v>20291</v>
      </c>
      <c r="D71" s="32" t="str">
        <f t="shared" si="0"/>
        <v>July</v>
      </c>
      <c r="E71" s="32"/>
      <c r="F71" s="28"/>
    </row>
    <row r="72" spans="1:6">
      <c r="A72" s="36"/>
      <c r="B72" s="28" t="s">
        <v>109</v>
      </c>
      <c r="C72" s="35">
        <v>16164</v>
      </c>
      <c r="D72" s="32" t="str">
        <f t="shared" si="0"/>
        <v>April</v>
      </c>
      <c r="E72" s="32"/>
      <c r="F72" s="28"/>
    </row>
    <row r="73" spans="1:6">
      <c r="A73" s="36"/>
      <c r="B73" s="28" t="s">
        <v>109</v>
      </c>
      <c r="C73" s="35">
        <v>22517</v>
      </c>
      <c r="D73" s="32" t="str">
        <f t="shared" si="0"/>
        <v>August</v>
      </c>
      <c r="E73" s="32"/>
      <c r="F73" s="28"/>
    </row>
    <row r="74" spans="1:6">
      <c r="A74" s="36"/>
      <c r="B74" s="28" t="s">
        <v>109</v>
      </c>
      <c r="C74" s="35">
        <v>23989</v>
      </c>
      <c r="D74" s="32" t="str">
        <f t="shared" si="0"/>
        <v>September</v>
      </c>
      <c r="E74" s="32"/>
      <c r="F74" s="28"/>
    </row>
    <row r="75" spans="1:6">
      <c r="A75" s="36"/>
      <c r="B75" s="28" t="s">
        <v>110</v>
      </c>
      <c r="C75" s="35">
        <v>22955</v>
      </c>
      <c r="D75" s="32" t="str">
        <f t="shared" si="0"/>
        <v>November</v>
      </c>
      <c r="E75" s="32"/>
      <c r="F75" s="28"/>
    </row>
    <row r="76" spans="1:6">
      <c r="A76" s="36"/>
      <c r="B76" s="28" t="s">
        <v>110</v>
      </c>
      <c r="C76" s="35">
        <v>18698</v>
      </c>
      <c r="D76" s="32" t="str">
        <f t="shared" si="0"/>
        <v>March</v>
      </c>
      <c r="E76" s="32"/>
      <c r="F76" s="28"/>
    </row>
    <row r="77" spans="1:6">
      <c r="A77" s="36"/>
      <c r="B77" s="28" t="s">
        <v>111</v>
      </c>
      <c r="C77" s="35">
        <v>16419</v>
      </c>
      <c r="D77" s="32" t="str">
        <f t="shared" ref="D77:D86" si="2">TEXT(C77,"MMMM")</f>
        <v>December</v>
      </c>
      <c r="E77" s="32"/>
      <c r="F77" s="28"/>
    </row>
    <row r="78" spans="1:6">
      <c r="A78" s="36"/>
      <c r="B78" s="28" t="s">
        <v>112</v>
      </c>
      <c r="C78" s="35">
        <v>21261</v>
      </c>
      <c r="D78" s="32" t="str">
        <f t="shared" si="2"/>
        <v>March</v>
      </c>
      <c r="E78" s="32"/>
      <c r="F78" s="28"/>
    </row>
    <row r="79" spans="1:6">
      <c r="A79" s="36"/>
      <c r="B79" s="28" t="s">
        <v>113</v>
      </c>
      <c r="C79" s="35">
        <v>18919</v>
      </c>
      <c r="D79" s="32" t="str">
        <f t="shared" si="2"/>
        <v>October</v>
      </c>
      <c r="E79" s="32"/>
      <c r="F79" s="28"/>
    </row>
    <row r="80" spans="1:6">
      <c r="A80" s="36"/>
      <c r="B80" s="28" t="s">
        <v>114</v>
      </c>
      <c r="C80" s="35">
        <v>17892</v>
      </c>
      <c r="D80" s="32" t="str">
        <f t="shared" si="2"/>
        <v>December</v>
      </c>
      <c r="E80" s="32"/>
      <c r="F80" s="28"/>
    </row>
    <row r="81" spans="1:6">
      <c r="A81" s="36"/>
      <c r="B81" s="28" t="s">
        <v>114</v>
      </c>
      <c r="C81" s="35">
        <v>19823</v>
      </c>
      <c r="D81" s="32" t="str">
        <f t="shared" si="2"/>
        <v>April</v>
      </c>
      <c r="E81" s="32"/>
      <c r="F81" s="28"/>
    </row>
    <row r="82" spans="1:6">
      <c r="A82" s="36"/>
      <c r="B82" s="28" t="s">
        <v>115</v>
      </c>
      <c r="C82" s="35">
        <v>27300</v>
      </c>
      <c r="D82" s="32" t="str">
        <f t="shared" si="2"/>
        <v>September</v>
      </c>
      <c r="E82" s="32"/>
      <c r="F82" s="28"/>
    </row>
    <row r="83" spans="1:6">
      <c r="A83" s="36"/>
      <c r="B83" s="28" t="s">
        <v>115</v>
      </c>
      <c r="C83" s="35">
        <v>19507</v>
      </c>
      <c r="D83" s="32" t="str">
        <f t="shared" si="2"/>
        <v>May</v>
      </c>
      <c r="E83" s="32"/>
      <c r="F83" s="28"/>
    </row>
    <row r="84" spans="1:6">
      <c r="A84" s="36"/>
      <c r="B84" s="28" t="s">
        <v>116</v>
      </c>
      <c r="C84" s="35">
        <v>21911</v>
      </c>
      <c r="D84" s="32" t="str">
        <f t="shared" si="2"/>
        <v>December</v>
      </c>
      <c r="E84" s="32"/>
      <c r="F84" s="28"/>
    </row>
    <row r="85" spans="1:6">
      <c r="A85" s="36"/>
      <c r="B85" s="28" t="s">
        <v>117</v>
      </c>
      <c r="C85" s="35">
        <v>22183</v>
      </c>
      <c r="D85" s="32" t="str">
        <f t="shared" si="2"/>
        <v>September</v>
      </c>
      <c r="E85" s="32"/>
      <c r="F85" s="28"/>
    </row>
    <row r="86" spans="1:6">
      <c r="A86" s="36"/>
      <c r="B86" s="28" t="s">
        <v>117</v>
      </c>
      <c r="C86" s="35">
        <v>22187</v>
      </c>
      <c r="D86" s="32" t="str">
        <f t="shared" si="2"/>
        <v>September</v>
      </c>
      <c r="E86" s="32"/>
      <c r="F86" s="28"/>
    </row>
    <row r="89" spans="1:6">
      <c r="B89" s="30"/>
      <c r="D89" s="37"/>
      <c r="E89" s="37"/>
    </row>
    <row r="91" spans="1:6">
      <c r="C91" s="38"/>
      <c r="D91" s="39"/>
      <c r="E91" s="39"/>
    </row>
    <row r="92" spans="1:6">
      <c r="D92" s="40"/>
      <c r="E92" s="40"/>
    </row>
  </sheetData>
  <conditionalFormatting sqref="D2:E10 D87:E88 D90:E90 D93:E65524">
    <cfRule type="cellIs" dxfId="5" priority="3" stopIfTrue="1" operator="between">
      <formula>TODAY()</formula>
      <formula>TODAY()-60</formula>
    </cfRule>
  </conditionalFormatting>
  <conditionalFormatting sqref="D91:E91">
    <cfRule type="expression" dxfId="4" priority="5" stopIfTrue="1">
      <formula>$D$89&gt;5/24/60</formula>
    </cfRule>
    <cfRule type="expression" dxfId="3" priority="6" stopIfTrue="1">
      <formula>AND($D$89&gt;1/24/60,$D$89&lt;=5/24/60)</formula>
    </cfRule>
  </conditionalFormatting>
  <conditionalFormatting sqref="D92:E92">
    <cfRule type="expression" dxfId="2" priority="4" stopIfTrue="1">
      <formula>$D$89&gt;5/24/60</formula>
    </cfRule>
  </conditionalFormatting>
  <conditionalFormatting sqref="D12:D86">
    <cfRule type="cellIs" dxfId="1" priority="1" operator="equal">
      <formula>$D$50</formula>
    </cfRule>
  </conditionalFormatting>
  <pageMargins left="0.25" right="0.25" top="0.25" bottom="0.25" header="0" footer="0"/>
  <pageSetup pageOrder="overThenDown" orientation="landscape" r:id="rId1"/>
  <headerFooter alignWithMargins="0"/>
  <ignoredErrors>
    <ignoredError sqref="D12:D86" unlocked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O25"/>
  <sheetViews>
    <sheetView showGridLines="0" zoomScale="205" zoomScaleNormal="205" workbookViewId="0">
      <selection activeCell="E13" sqref="E13"/>
    </sheetView>
  </sheetViews>
  <sheetFormatPr defaultColWidth="10.28515625" defaultRowHeight="10.5"/>
  <cols>
    <col min="1" max="1" width="8" style="3" customWidth="1"/>
    <col min="2" max="2" width="8.7109375" style="3" bestFit="1" customWidth="1"/>
    <col min="3" max="3" width="10.28515625" style="3" customWidth="1"/>
    <col min="4" max="4" width="21.7109375" style="3" bestFit="1" customWidth="1"/>
    <col min="5" max="5" width="10.42578125" style="3" bestFit="1" customWidth="1"/>
    <col min="6" max="6" width="10.7109375" style="3" bestFit="1" customWidth="1"/>
    <col min="7" max="7" width="11.7109375" style="3" bestFit="1" customWidth="1"/>
    <col min="8" max="16384" width="10.28515625" style="3"/>
  </cols>
  <sheetData>
    <row r="2" spans="2:15">
      <c r="B2" s="2" t="s">
        <v>132</v>
      </c>
    </row>
    <row r="4" spans="2:15">
      <c r="B4" s="4" t="s">
        <v>12</v>
      </c>
      <c r="J4" s="5" t="s">
        <v>42</v>
      </c>
      <c r="K4" s="21">
        <v>10</v>
      </c>
    </row>
    <row r="5" spans="2:15" ht="11.25" thickBot="1">
      <c r="J5" s="5" t="s">
        <v>118</v>
      </c>
      <c r="K5" s="23"/>
    </row>
    <row r="6" spans="2:15">
      <c r="B6" s="9" t="s">
        <v>13</v>
      </c>
      <c r="C6" s="9" t="s">
        <v>158</v>
      </c>
      <c r="D6" s="9" t="s">
        <v>159</v>
      </c>
    </row>
    <row r="7" spans="2:15">
      <c r="B7" s="10" t="s">
        <v>14</v>
      </c>
      <c r="C7" s="10" t="s">
        <v>18</v>
      </c>
      <c r="D7" s="10" t="s">
        <v>34</v>
      </c>
    </row>
    <row r="8" spans="2:15">
      <c r="B8" s="164"/>
      <c r="C8" s="164"/>
      <c r="D8" s="164"/>
    </row>
    <row r="9" spans="2:15" ht="19.5">
      <c r="B9" s="164"/>
      <c r="C9" s="164"/>
      <c r="D9" s="164"/>
      <c r="F9" s="173" t="s">
        <v>577</v>
      </c>
      <c r="M9" s="7"/>
      <c r="O9" s="8"/>
    </row>
    <row r="10" spans="2:15" ht="11.25" thickBot="1">
      <c r="B10" s="164"/>
      <c r="C10" s="165"/>
    </row>
    <row r="11" spans="2:15">
      <c r="F11" s="9" t="s">
        <v>13</v>
      </c>
    </row>
    <row r="12" spans="2:15">
      <c r="F12" s="10" t="s">
        <v>14</v>
      </c>
    </row>
    <row r="13" spans="2:15" ht="11.25" thickBot="1">
      <c r="F13" s="6" t="s">
        <v>15</v>
      </c>
    </row>
    <row r="15" spans="2:15" ht="11.25" thickBot="1"/>
    <row r="16" spans="2:15">
      <c r="E16" s="9" t="s">
        <v>14</v>
      </c>
      <c r="G16" s="9" t="s">
        <v>15</v>
      </c>
    </row>
    <row r="17" spans="3:9">
      <c r="E17" s="10" t="s">
        <v>16</v>
      </c>
      <c r="G17" s="10" t="s">
        <v>17</v>
      </c>
    </row>
    <row r="18" spans="3:9">
      <c r="E18" s="10" t="s">
        <v>18</v>
      </c>
      <c r="G18" s="10" t="s">
        <v>19</v>
      </c>
    </row>
    <row r="19" spans="3:9" ht="11.25" thickBot="1">
      <c r="E19" s="6" t="s">
        <v>20</v>
      </c>
      <c r="G19" s="6" t="s">
        <v>21</v>
      </c>
    </row>
    <row r="20" spans="3:9" ht="11.25" thickBot="1"/>
    <row r="21" spans="3:9" ht="11.25" thickBot="1">
      <c r="C21" s="149" t="s">
        <v>22</v>
      </c>
      <c r="D21" s="150"/>
      <c r="E21" s="151"/>
      <c r="G21" s="149" t="s">
        <v>23</v>
      </c>
      <c r="H21" s="150"/>
      <c r="I21" s="151"/>
    </row>
    <row r="22" spans="3:9">
      <c r="C22" s="11" t="s">
        <v>16</v>
      </c>
      <c r="D22" s="12" t="s">
        <v>18</v>
      </c>
      <c r="E22" s="13" t="s">
        <v>20</v>
      </c>
      <c r="G22" s="11" t="s">
        <v>17</v>
      </c>
      <c r="H22" s="12" t="s">
        <v>19</v>
      </c>
      <c r="I22" s="13" t="s">
        <v>21</v>
      </c>
    </row>
    <row r="23" spans="3:9">
      <c r="C23" s="14" t="s">
        <v>24</v>
      </c>
      <c r="D23" s="15" t="s">
        <v>25</v>
      </c>
      <c r="E23" s="16" t="s">
        <v>26</v>
      </c>
      <c r="G23" s="14" t="s">
        <v>27</v>
      </c>
      <c r="H23" s="15" t="s">
        <v>28</v>
      </c>
      <c r="I23" s="16" t="s">
        <v>29</v>
      </c>
    </row>
    <row r="24" spans="3:9">
      <c r="C24" s="14" t="s">
        <v>30</v>
      </c>
      <c r="D24" s="15" t="s">
        <v>31</v>
      </c>
      <c r="E24" s="16" t="s">
        <v>32</v>
      </c>
      <c r="G24" s="14" t="s">
        <v>33</v>
      </c>
      <c r="H24" s="15" t="s">
        <v>34</v>
      </c>
      <c r="I24" s="16" t="s">
        <v>35</v>
      </c>
    </row>
    <row r="25" spans="3:9" ht="11.25" thickBot="1">
      <c r="C25" s="17" t="s">
        <v>36</v>
      </c>
      <c r="D25" s="18" t="s">
        <v>37</v>
      </c>
      <c r="E25" s="19" t="s">
        <v>38</v>
      </c>
      <c r="G25" s="17" t="s">
        <v>39</v>
      </c>
      <c r="H25" s="18" t="s">
        <v>40</v>
      </c>
      <c r="I25" s="19" t="s">
        <v>41</v>
      </c>
    </row>
  </sheetData>
  <dataConsolidate/>
  <mergeCells count="2">
    <mergeCell ref="C21:E21"/>
    <mergeCell ref="G21:I21"/>
  </mergeCells>
  <dataValidations count="3">
    <dataValidation type="list" allowBlank="1" showInputMessage="1" showErrorMessage="1" sqref="C7:C9" xr:uid="{00000000-0002-0000-0800-000000000000}">
      <formula1>INDIRECT($B$7)</formula1>
    </dataValidation>
    <dataValidation type="list" allowBlank="1" showInputMessage="1" showErrorMessage="1" sqref="D7:D9" xr:uid="{00000000-0002-0000-0800-000001000000}">
      <formula1>INDIRECT($C$7)</formula1>
    </dataValidation>
    <dataValidation type="list" allowBlank="1" showInputMessage="1" showErrorMessage="1" sqref="B7:B9" xr:uid="{00000000-0002-0000-0800-000002000000}">
      <formula1>Things</formula1>
    </dataValidation>
  </dataValidations>
  <pageMargins left="0.75" right="0.75" top="1" bottom="1" header="0.5" footer="0.5"/>
  <pageSetup paperSize="9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L21"/>
  <sheetViews>
    <sheetView showGridLines="0" zoomScale="190" zoomScaleNormal="190" workbookViewId="0">
      <selection activeCell="B18" sqref="B18"/>
    </sheetView>
  </sheetViews>
  <sheetFormatPr defaultColWidth="9.28515625" defaultRowHeight="10.5"/>
  <cols>
    <col min="1" max="1" width="8" style="28" customWidth="1"/>
    <col min="2" max="2" width="15.28515625" style="28" customWidth="1"/>
    <col min="3" max="3" width="8.5703125" style="29" bestFit="1" customWidth="1"/>
    <col min="4" max="4" width="12.7109375" style="30" bestFit="1" customWidth="1"/>
    <col min="5" max="5" width="11.42578125" style="30" customWidth="1"/>
    <col min="6" max="6" width="11.28515625" style="31" bestFit="1" customWidth="1"/>
    <col min="7" max="7" width="16" style="28" customWidth="1"/>
    <col min="8" max="8" width="11.7109375" style="28" customWidth="1"/>
    <col min="9" max="9" width="9" style="28" bestFit="1" customWidth="1"/>
    <col min="10" max="10" width="8.5703125" style="32" customWidth="1"/>
    <col min="11" max="16384" width="9.28515625" style="28"/>
  </cols>
  <sheetData>
    <row r="2" spans="2:12">
      <c r="B2" s="2" t="s">
        <v>133</v>
      </c>
    </row>
    <row r="3" spans="2:12">
      <c r="B3" s="28" t="s">
        <v>516</v>
      </c>
      <c r="I3" s="5" t="s">
        <v>42</v>
      </c>
      <c r="J3" s="21">
        <v>10</v>
      </c>
      <c r="L3" s="32"/>
    </row>
    <row r="4" spans="2:12">
      <c r="I4" s="5" t="s">
        <v>118</v>
      </c>
      <c r="J4" s="23"/>
    </row>
    <row r="6" spans="2:12">
      <c r="B6" s="104" t="s">
        <v>504</v>
      </c>
      <c r="C6" s="105" t="s">
        <v>505</v>
      </c>
      <c r="D6" s="105" t="s">
        <v>506</v>
      </c>
      <c r="E6" s="105" t="s">
        <v>507</v>
      </c>
    </row>
    <row r="7" spans="2:12">
      <c r="B7" s="63" t="s">
        <v>508</v>
      </c>
      <c r="C7" s="63">
        <v>959</v>
      </c>
      <c r="D7" s="74">
        <v>147780</v>
      </c>
      <c r="E7" s="74">
        <v>21997</v>
      </c>
    </row>
    <row r="8" spans="2:12">
      <c r="B8" s="63" t="s">
        <v>384</v>
      </c>
      <c r="C8" s="63">
        <v>869</v>
      </c>
      <c r="D8" s="74">
        <v>159780</v>
      </c>
      <c r="E8" s="74">
        <v>23797</v>
      </c>
    </row>
    <row r="9" spans="2:12">
      <c r="B9" s="63" t="s">
        <v>509</v>
      </c>
      <c r="C9" s="157">
        <v>839</v>
      </c>
      <c r="D9" s="158">
        <v>162780</v>
      </c>
      <c r="E9" s="158">
        <v>24247</v>
      </c>
    </row>
    <row r="10" spans="2:12">
      <c r="B10" s="63" t="s">
        <v>510</v>
      </c>
      <c r="C10" s="63">
        <v>569</v>
      </c>
      <c r="D10" s="74">
        <v>172780</v>
      </c>
      <c r="E10" s="74">
        <v>25747</v>
      </c>
    </row>
    <row r="11" spans="2:12">
      <c r="B11" s="63" t="s">
        <v>511</v>
      </c>
      <c r="C11" s="63">
        <v>734</v>
      </c>
      <c r="D11" s="74">
        <v>167780</v>
      </c>
      <c r="E11" s="74">
        <v>24997</v>
      </c>
    </row>
    <row r="12" spans="2:12">
      <c r="B12" s="63" t="s">
        <v>512</v>
      </c>
      <c r="C12" s="63">
        <v>924</v>
      </c>
      <c r="D12" s="74">
        <v>138280</v>
      </c>
      <c r="E12" s="74">
        <v>20572</v>
      </c>
    </row>
    <row r="13" spans="2:12">
      <c r="B13" s="63" t="s">
        <v>513</v>
      </c>
      <c r="C13" s="63">
        <v>744</v>
      </c>
      <c r="D13" s="74">
        <v>179480</v>
      </c>
      <c r="E13" s="74">
        <v>26752</v>
      </c>
    </row>
    <row r="14" spans="2:12">
      <c r="B14" s="63" t="s">
        <v>514</v>
      </c>
      <c r="C14" s="63">
        <v>537</v>
      </c>
      <c r="D14" s="74">
        <v>164780</v>
      </c>
      <c r="E14" s="74">
        <v>24547</v>
      </c>
    </row>
    <row r="15" spans="2:12">
      <c r="B15" s="63" t="s">
        <v>515</v>
      </c>
      <c r="C15" s="63">
        <v>757</v>
      </c>
      <c r="D15" s="74">
        <v>115370</v>
      </c>
      <c r="E15" s="74">
        <v>17135.5</v>
      </c>
    </row>
    <row r="18" spans="2:3" ht="12">
      <c r="B18" s="109" t="s">
        <v>511</v>
      </c>
      <c r="C18" s="110" t="s">
        <v>517</v>
      </c>
    </row>
    <row r="19" spans="2:3" ht="12">
      <c r="B19" s="111" t="s">
        <v>506</v>
      </c>
      <c r="C19" s="112">
        <f>VLOOKUP($B$18,B7:E15,3,FALSE)</f>
        <v>167780</v>
      </c>
    </row>
    <row r="20" spans="2:3" ht="12">
      <c r="B20" s="111" t="s">
        <v>505</v>
      </c>
      <c r="C20" s="112">
        <f>VLOOKUP($B$18,B7:E15,2,FALSE)</f>
        <v>734</v>
      </c>
    </row>
    <row r="21" spans="2:3" ht="12">
      <c r="B21" s="111" t="s">
        <v>507</v>
      </c>
      <c r="C21" s="112">
        <f>VLOOKUP($B$18,B7:E15,4,FALSE)</f>
        <v>24997</v>
      </c>
    </row>
  </sheetData>
  <conditionalFormatting sqref="D2:E4">
    <cfRule type="cellIs" dxfId="0" priority="1" stopIfTrue="1" operator="between">
      <formula>TODAY()</formula>
      <formula>TODAY()-60</formula>
    </cfRule>
  </conditionalFormatting>
  <dataValidations count="1">
    <dataValidation type="list" allowBlank="1" showInputMessage="1" showErrorMessage="1" sqref="B18" xr:uid="{00000000-0002-0000-0900-000000000000}">
      <formula1>$B$7:$B$15</formula1>
    </dataValidation>
  </dataValidations>
  <pageMargins left="0.25" right="0.25" top="0.25" bottom="0.25" header="0" footer="0"/>
  <pageSetup pageOrder="overThenDown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L295"/>
  <sheetViews>
    <sheetView showGridLines="0" zoomScale="175" zoomScaleNormal="175" workbookViewId="0">
      <selection activeCell="F15" sqref="F15"/>
    </sheetView>
  </sheetViews>
  <sheetFormatPr defaultColWidth="8.7109375" defaultRowHeight="10.5"/>
  <cols>
    <col min="1" max="1" width="8.7109375" style="1"/>
    <col min="2" max="2" width="13.85546875" style="1" customWidth="1"/>
    <col min="3" max="3" width="11.5703125" style="1" bestFit="1" customWidth="1"/>
    <col min="4" max="4" width="10.28515625" style="1" bestFit="1" customWidth="1"/>
    <col min="5" max="5" width="14.7109375" style="1" customWidth="1"/>
    <col min="6" max="6" width="9.28515625" style="1" customWidth="1"/>
    <col min="7" max="7" width="8.7109375" style="1" customWidth="1"/>
    <col min="8" max="16384" width="8.7109375" style="1"/>
  </cols>
  <sheetData>
    <row r="2" spans="2:12">
      <c r="B2" s="2" t="s">
        <v>520</v>
      </c>
    </row>
    <row r="3" spans="2:12">
      <c r="B3" s="166" t="s">
        <v>537</v>
      </c>
      <c r="K3" s="5" t="s">
        <v>42</v>
      </c>
      <c r="L3" s="21">
        <v>10</v>
      </c>
    </row>
    <row r="4" spans="2:12">
      <c r="B4" s="1" t="s">
        <v>536</v>
      </c>
      <c r="K4" s="5" t="s">
        <v>118</v>
      </c>
      <c r="L4" s="23"/>
    </row>
    <row r="7" spans="2:12">
      <c r="B7" s="27" t="s">
        <v>529</v>
      </c>
      <c r="C7" s="152" t="s">
        <v>530</v>
      </c>
      <c r="D7" s="152"/>
      <c r="E7" s="152"/>
      <c r="F7" s="152"/>
      <c r="G7" s="152" t="s">
        <v>532</v>
      </c>
      <c r="H7" s="152"/>
      <c r="I7" s="152"/>
    </row>
    <row r="8" spans="2:12">
      <c r="B8" s="27"/>
      <c r="C8" s="124">
        <v>44427</v>
      </c>
      <c r="D8" s="124">
        <v>44335</v>
      </c>
      <c r="E8" s="124">
        <v>44195</v>
      </c>
      <c r="F8" s="124">
        <v>44031</v>
      </c>
      <c r="G8" s="61" t="s">
        <v>533</v>
      </c>
      <c r="H8" s="61" t="s">
        <v>534</v>
      </c>
      <c r="I8" s="61" t="s">
        <v>535</v>
      </c>
    </row>
    <row r="9" spans="2:12">
      <c r="B9" s="63" t="s">
        <v>531</v>
      </c>
      <c r="C9" s="160">
        <f>VLOOKUP($C$8,$B$19:$I$295,5,FALSE)</f>
        <v>5497216.2039999999</v>
      </c>
      <c r="D9" s="160">
        <f>VLOOKUP($D$8,$B$19:$I$295,5,FALSE)</f>
        <v>4957426.8490000004</v>
      </c>
      <c r="E9" s="160">
        <f>VLOOKUP($E$8,$B$19:$I$295,5,FALSE)</f>
        <v>4482300.5219999999</v>
      </c>
      <c r="F9" s="160">
        <f>VLOOKUP($F$8,$B$19:$I$295,5,FALSE)</f>
        <v>3150870.1409999998</v>
      </c>
      <c r="G9" s="168">
        <f>(C9-D9)*100/D9</f>
        <v>10.888498639347235</v>
      </c>
      <c r="H9" s="170">
        <f>(C9-F166)*100/F166</f>
        <v>18.31195653834838</v>
      </c>
      <c r="I9" s="171">
        <f>(C9-F9)*100/F9</f>
        <v>74.466606302452504</v>
      </c>
    </row>
    <row r="10" spans="2:12">
      <c r="B10" s="63" t="s">
        <v>526</v>
      </c>
      <c r="C10" s="161">
        <f>VLOOKUP($C$8,$B$19:$I$295,6,FALSE)</f>
        <v>6760.6186500000003</v>
      </c>
      <c r="D10" s="160">
        <f>VLOOKUP($D$8,$B$19:$I$295,6,FALSE)</f>
        <v>5873.1371900000004</v>
      </c>
      <c r="E10" s="160">
        <f>VLOOKUP($E$8,$B$19:$I$295,6,FALSE)</f>
        <v>5402.0658599999997</v>
      </c>
      <c r="F10" s="160">
        <f>VLOOKUP($F$8,$B$19:$I$295,6,FALSE)</f>
        <v>4050.6499399999998</v>
      </c>
      <c r="G10" s="168">
        <f t="shared" ref="G10:G12" si="0">(C10-D10)*100/D10</f>
        <v>15.110858665298773</v>
      </c>
      <c r="H10" s="170">
        <f>(C10-G166)*100/G166</f>
        <v>20.318006094492592</v>
      </c>
      <c r="I10" s="171">
        <f t="shared" ref="I10:I12" si="1">(C10-F10)*100/F10</f>
        <v>66.90207127599875</v>
      </c>
    </row>
    <row r="11" spans="2:12">
      <c r="B11" s="63" t="s">
        <v>527</v>
      </c>
      <c r="C11" s="159">
        <f>VLOOKUP($C$8,$B$19:$I$295,7,FALSE)</f>
        <v>1461.33728</v>
      </c>
      <c r="D11" s="160">
        <f>VLOOKUP($D$8,$B$19:$I$295,7,FALSE)</f>
        <v>1282.40948</v>
      </c>
      <c r="E11" s="160">
        <f>VLOOKUP($E$8,$B$19:$I$295,7,FALSE)</f>
        <v>1242.11293</v>
      </c>
      <c r="F11" s="160">
        <f>VLOOKUP($F$8,$B$19:$I$295,7,FALSE)</f>
        <v>938.96982000000003</v>
      </c>
      <c r="G11" s="168">
        <f t="shared" si="0"/>
        <v>13.952470157971689</v>
      </c>
      <c r="H11" s="170">
        <f>(C11-H166)*100/H166</f>
        <v>12.45190770144715</v>
      </c>
      <c r="I11" s="171">
        <f t="shared" si="1"/>
        <v>55.631975477124485</v>
      </c>
      <c r="J11" s="169"/>
    </row>
    <row r="12" spans="2:12">
      <c r="B12" s="63" t="s">
        <v>528</v>
      </c>
      <c r="C12" s="159">
        <f>VLOOKUP($C$8,$B$19:$I$295,8,FALSE)</f>
        <v>2423.54846</v>
      </c>
      <c r="D12" s="160">
        <f>VLOOKUP($D$8,$B$19:$I$295,8,FALSE)</f>
        <v>2201.00434</v>
      </c>
      <c r="E12" s="160">
        <f>VLOOKUP($E$8,$B$19:$I$295,8,FALSE)</f>
        <v>1963.9602600000001</v>
      </c>
      <c r="F12" s="160">
        <f>VLOOKUP($F$8,$B$19:$I$295,8,FALSE)</f>
        <v>1356.6412499999999</v>
      </c>
      <c r="G12" s="168">
        <f t="shared" si="0"/>
        <v>10.111025950998354</v>
      </c>
      <c r="H12" s="170">
        <f>(C12-I166)*100/I166</f>
        <v>16.57543011853971</v>
      </c>
      <c r="I12" s="171">
        <f t="shared" si="1"/>
        <v>78.643282444787829</v>
      </c>
    </row>
    <row r="16" spans="2:12">
      <c r="L16" s="167"/>
    </row>
    <row r="18" spans="2:9" ht="42">
      <c r="B18" s="119" t="s">
        <v>521</v>
      </c>
      <c r="C18" s="119" t="s">
        <v>522</v>
      </c>
      <c r="D18" s="119" t="s">
        <v>523</v>
      </c>
      <c r="E18" s="119" t="s">
        <v>524</v>
      </c>
      <c r="F18" s="119" t="s">
        <v>525</v>
      </c>
      <c r="G18" s="119" t="s">
        <v>526</v>
      </c>
      <c r="H18" s="119" t="s">
        <v>527</v>
      </c>
      <c r="I18" s="119" t="s">
        <v>528</v>
      </c>
    </row>
    <row r="19" spans="2:9">
      <c r="B19" s="120">
        <v>44427</v>
      </c>
      <c r="C19" s="113">
        <v>307388</v>
      </c>
      <c r="D19" s="113">
        <v>697847425</v>
      </c>
      <c r="E19" s="113">
        <v>22188.894</v>
      </c>
      <c r="F19" s="113">
        <v>5497216.2039999999</v>
      </c>
      <c r="G19" s="116">
        <v>6760.6186500000003</v>
      </c>
      <c r="H19" s="116">
        <v>1461.33728</v>
      </c>
      <c r="I19" s="116">
        <v>2423.54846</v>
      </c>
    </row>
    <row r="20" spans="2:9">
      <c r="B20" s="121">
        <v>44426</v>
      </c>
      <c r="C20" s="114">
        <v>332357</v>
      </c>
      <c r="D20" s="114">
        <v>830077685</v>
      </c>
      <c r="E20" s="114">
        <v>24655.386999999999</v>
      </c>
      <c r="F20" s="114">
        <v>5505600.1679999996</v>
      </c>
      <c r="G20" s="117">
        <v>6771.8486000000003</v>
      </c>
      <c r="H20" s="117">
        <v>1466.2592</v>
      </c>
      <c r="I20" s="117">
        <v>2426.8298500000001</v>
      </c>
    </row>
    <row r="21" spans="2:9">
      <c r="B21" s="121">
        <v>44425</v>
      </c>
      <c r="C21" s="114">
        <v>353462</v>
      </c>
      <c r="D21" s="114">
        <v>987110808</v>
      </c>
      <c r="E21" s="114">
        <v>26734.975999999999</v>
      </c>
      <c r="F21" s="114">
        <v>5512359.3969999999</v>
      </c>
      <c r="G21" s="117">
        <v>6787.1673199999996</v>
      </c>
      <c r="H21" s="117">
        <v>1469.0340000000001</v>
      </c>
      <c r="I21" s="117">
        <v>2422.1770499999998</v>
      </c>
    </row>
    <row r="22" spans="2:9">
      <c r="B22" s="121">
        <v>44424</v>
      </c>
      <c r="C22" s="114">
        <v>380054</v>
      </c>
      <c r="D22" s="114">
        <v>1014663963</v>
      </c>
      <c r="E22" s="114">
        <v>29539.269</v>
      </c>
      <c r="F22" s="114">
        <v>5490524.3200000003</v>
      </c>
      <c r="G22" s="117">
        <v>6748.9223899999997</v>
      </c>
      <c r="H22" s="117">
        <v>1468.8325400000001</v>
      </c>
      <c r="I22" s="117">
        <v>2427.6241</v>
      </c>
    </row>
    <row r="23" spans="2:9">
      <c r="B23" s="121">
        <v>44420</v>
      </c>
      <c r="C23" s="114">
        <v>343671</v>
      </c>
      <c r="D23" s="114">
        <v>891874633</v>
      </c>
      <c r="E23" s="114">
        <v>26617.010999999999</v>
      </c>
      <c r="F23" s="114">
        <v>5478686.6919999998</v>
      </c>
      <c r="G23" s="117">
        <v>6699.3913400000001</v>
      </c>
      <c r="H23" s="117">
        <v>1459.0365400000001</v>
      </c>
      <c r="I23" s="117">
        <v>2427.5738099999999</v>
      </c>
    </row>
    <row r="24" spans="2:9">
      <c r="B24" s="121">
        <v>44419</v>
      </c>
      <c r="C24" s="114">
        <v>318573</v>
      </c>
      <c r="D24" s="114">
        <v>713495786</v>
      </c>
      <c r="E24" s="114">
        <v>22128.984</v>
      </c>
      <c r="F24" s="114">
        <v>5447196.5060000001</v>
      </c>
      <c r="G24" s="117">
        <v>6623.3148700000002</v>
      </c>
      <c r="H24" s="117">
        <v>1444.07374</v>
      </c>
      <c r="I24" s="117">
        <v>2397.65868</v>
      </c>
    </row>
    <row r="25" spans="2:9">
      <c r="B25" s="121">
        <v>44418</v>
      </c>
      <c r="C25" s="114">
        <v>392759</v>
      </c>
      <c r="D25" s="114">
        <v>941702654</v>
      </c>
      <c r="E25" s="114">
        <v>28401.187000000002</v>
      </c>
      <c r="F25" s="114">
        <v>5450445.0999999996</v>
      </c>
      <c r="G25" s="117">
        <v>6617.8340900000003</v>
      </c>
      <c r="H25" s="117">
        <v>1442.46838</v>
      </c>
      <c r="I25" s="117">
        <v>2384.1046000000001</v>
      </c>
    </row>
    <row r="26" spans="2:9">
      <c r="B26" s="121">
        <v>44417</v>
      </c>
      <c r="C26" s="114">
        <v>421803</v>
      </c>
      <c r="D26" s="114">
        <v>970775549</v>
      </c>
      <c r="E26" s="114">
        <v>29394.585999999999</v>
      </c>
      <c r="F26" s="114">
        <v>5455356.1380000003</v>
      </c>
      <c r="G26" s="117">
        <v>6628.1432699999996</v>
      </c>
      <c r="H26" s="117">
        <v>1452.1119000000001</v>
      </c>
      <c r="I26" s="117">
        <v>2392.6271999999999</v>
      </c>
    </row>
    <row r="27" spans="2:9">
      <c r="B27" s="121">
        <v>44413</v>
      </c>
      <c r="C27" s="114">
        <v>349347</v>
      </c>
      <c r="D27" s="114">
        <v>834591665</v>
      </c>
      <c r="E27" s="114">
        <v>25116.657999999999</v>
      </c>
      <c r="F27" s="114">
        <v>5443261.0949999997</v>
      </c>
      <c r="G27" s="117">
        <v>6596.0773399999998</v>
      </c>
      <c r="H27" s="117">
        <v>1439.34231</v>
      </c>
      <c r="I27" s="117">
        <v>2385.8959599999998</v>
      </c>
    </row>
    <row r="28" spans="2:9">
      <c r="B28" s="121">
        <v>44411</v>
      </c>
      <c r="C28" s="114">
        <v>346468</v>
      </c>
      <c r="D28" s="114">
        <v>820893752</v>
      </c>
      <c r="E28" s="114">
        <v>23144.924999999999</v>
      </c>
      <c r="F28" s="114">
        <v>5415622.5310000004</v>
      </c>
      <c r="G28" s="117">
        <v>6535.8723200000004</v>
      </c>
      <c r="H28" s="117">
        <v>1424.6067800000001</v>
      </c>
      <c r="I28" s="117">
        <v>2366.4469800000002</v>
      </c>
    </row>
    <row r="29" spans="2:9">
      <c r="B29" s="121">
        <v>44410</v>
      </c>
      <c r="C29" s="114">
        <v>335029</v>
      </c>
      <c r="D29" s="114">
        <v>764503179</v>
      </c>
      <c r="E29" s="114">
        <v>21878.374</v>
      </c>
      <c r="F29" s="114">
        <v>5378709.3250000002</v>
      </c>
      <c r="G29" s="117">
        <v>6481.5694599999997</v>
      </c>
      <c r="H29" s="117">
        <v>1412.14661</v>
      </c>
      <c r="I29" s="117">
        <v>2344.10475</v>
      </c>
    </row>
    <row r="30" spans="2:9">
      <c r="B30" s="121">
        <v>44406</v>
      </c>
      <c r="C30" s="114">
        <v>234503</v>
      </c>
      <c r="D30" s="114">
        <v>506979617</v>
      </c>
      <c r="E30" s="114">
        <v>15213.102000000001</v>
      </c>
      <c r="F30" s="114">
        <v>5344048.0279999999</v>
      </c>
      <c r="G30" s="117">
        <v>6425.2566399999996</v>
      </c>
      <c r="H30" s="117">
        <v>1401.04556</v>
      </c>
      <c r="I30" s="117">
        <v>2327.8791700000002</v>
      </c>
    </row>
    <row r="31" spans="2:9">
      <c r="B31" s="121">
        <v>44405</v>
      </c>
      <c r="C31" s="114">
        <v>230143</v>
      </c>
      <c r="D31" s="114">
        <v>433831694</v>
      </c>
      <c r="E31" s="114">
        <v>13608.976000000001</v>
      </c>
      <c r="F31" s="114">
        <v>5338807.2340000002</v>
      </c>
      <c r="G31" s="117">
        <v>6417.1919900000003</v>
      </c>
      <c r="H31" s="117">
        <v>1396.41012</v>
      </c>
      <c r="I31" s="117">
        <v>2323.4865799999998</v>
      </c>
    </row>
    <row r="32" spans="2:9">
      <c r="B32" s="121">
        <v>44404</v>
      </c>
      <c r="C32" s="114">
        <v>253832</v>
      </c>
      <c r="D32" s="114">
        <v>479117999</v>
      </c>
      <c r="E32" s="114">
        <v>14628.109</v>
      </c>
      <c r="F32" s="114">
        <v>5322214.4479999999</v>
      </c>
      <c r="G32" s="117">
        <v>6379.6764899999998</v>
      </c>
      <c r="H32" s="117">
        <v>1388.28289</v>
      </c>
      <c r="I32" s="117">
        <v>2308.7443600000001</v>
      </c>
    </row>
    <row r="33" spans="2:9">
      <c r="B33" s="121">
        <v>44403</v>
      </c>
      <c r="C33" s="114">
        <v>253013</v>
      </c>
      <c r="D33" s="114">
        <v>493517903</v>
      </c>
      <c r="E33" s="114">
        <v>14289.498</v>
      </c>
      <c r="F33" s="114">
        <v>5343445.6830000002</v>
      </c>
      <c r="G33" s="117">
        <v>6404.0327299999999</v>
      </c>
      <c r="H33" s="117">
        <v>1390.2657899999999</v>
      </c>
      <c r="I33" s="117">
        <v>2322.73596</v>
      </c>
    </row>
    <row r="34" spans="2:9">
      <c r="B34" s="121">
        <v>44402</v>
      </c>
      <c r="C34" s="114">
        <v>214552</v>
      </c>
      <c r="D34" s="114">
        <v>453694889</v>
      </c>
      <c r="E34" s="114">
        <v>13547.02</v>
      </c>
      <c r="F34" s="114">
        <v>5350306.767</v>
      </c>
      <c r="G34" s="117">
        <v>6424.2183699999996</v>
      </c>
      <c r="H34" s="117">
        <v>1393.8467900000001</v>
      </c>
      <c r="I34" s="117">
        <v>2336.4771999999998</v>
      </c>
    </row>
    <row r="35" spans="2:9">
      <c r="B35" s="121">
        <v>44396</v>
      </c>
      <c r="C35" s="114">
        <v>237550</v>
      </c>
      <c r="D35" s="114">
        <v>455525286</v>
      </c>
      <c r="E35" s="114">
        <v>12644.933999999999</v>
      </c>
      <c r="F35" s="114">
        <v>5351852.3559999997</v>
      </c>
      <c r="G35" s="117">
        <v>6405.0449600000002</v>
      </c>
      <c r="H35" s="117">
        <v>1387.7634700000001</v>
      </c>
      <c r="I35" s="117">
        <v>2322.3788300000001</v>
      </c>
    </row>
    <row r="36" spans="2:9">
      <c r="B36" s="121">
        <v>44395</v>
      </c>
      <c r="C36" s="114">
        <v>290842</v>
      </c>
      <c r="D36" s="114">
        <v>694768465</v>
      </c>
      <c r="E36" s="114">
        <v>17930.281999999999</v>
      </c>
      <c r="F36" s="114">
        <v>5323115.7139999997</v>
      </c>
      <c r="G36" s="117">
        <v>6365.1176699999996</v>
      </c>
      <c r="H36" s="117">
        <v>1379.3854899999999</v>
      </c>
      <c r="I36" s="117">
        <v>2306.02621</v>
      </c>
    </row>
    <row r="37" spans="2:9">
      <c r="B37" s="121">
        <v>44392</v>
      </c>
      <c r="C37" s="114">
        <v>280323</v>
      </c>
      <c r="D37" s="114">
        <v>676874797</v>
      </c>
      <c r="E37" s="114">
        <v>17898.563999999998</v>
      </c>
      <c r="F37" s="114">
        <v>5252718.2139999997</v>
      </c>
      <c r="G37" s="117">
        <v>6307.3567400000002</v>
      </c>
      <c r="H37" s="117">
        <v>1359.36076</v>
      </c>
      <c r="I37" s="117">
        <v>2274.9054999999998</v>
      </c>
    </row>
    <row r="38" spans="2:9">
      <c r="B38" s="121">
        <v>44391</v>
      </c>
      <c r="C38" s="114">
        <v>268447</v>
      </c>
      <c r="D38" s="114">
        <v>615847957</v>
      </c>
      <c r="E38" s="114">
        <v>16488.974999999999</v>
      </c>
      <c r="F38" s="114">
        <v>5215788.0990000004</v>
      </c>
      <c r="G38" s="117">
        <v>6273.3303500000002</v>
      </c>
      <c r="H38" s="117">
        <v>1353.09718</v>
      </c>
      <c r="I38" s="117">
        <v>2274.69857</v>
      </c>
    </row>
    <row r="39" spans="2:9">
      <c r="B39" s="121">
        <v>44390</v>
      </c>
      <c r="C39" s="114">
        <v>299477</v>
      </c>
      <c r="D39" s="114">
        <v>612677594</v>
      </c>
      <c r="E39" s="114">
        <v>16685.142</v>
      </c>
      <c r="F39" s="114">
        <v>5219085.6189999999</v>
      </c>
      <c r="G39" s="117">
        <v>6266.01728</v>
      </c>
      <c r="H39" s="117">
        <v>1354.09628</v>
      </c>
      <c r="I39" s="117">
        <v>2273.7565800000002</v>
      </c>
    </row>
    <row r="40" spans="2:9">
      <c r="B40" s="121">
        <v>44389</v>
      </c>
      <c r="C40" s="114">
        <v>329338</v>
      </c>
      <c r="D40" s="114">
        <v>564171495</v>
      </c>
      <c r="E40" s="114">
        <v>15992.194</v>
      </c>
      <c r="F40" s="114">
        <v>5177892.2790000001</v>
      </c>
      <c r="G40" s="117">
        <v>6208.3920799999996</v>
      </c>
      <c r="H40" s="117">
        <v>1346.8215700000001</v>
      </c>
      <c r="I40" s="117">
        <v>2259.0488099999998</v>
      </c>
    </row>
    <row r="41" spans="2:9">
      <c r="B41" s="121">
        <v>44385</v>
      </c>
      <c r="C41" s="114">
        <v>255125</v>
      </c>
      <c r="D41" s="114">
        <v>531170088</v>
      </c>
      <c r="E41" s="114">
        <v>14919.105</v>
      </c>
      <c r="F41" s="114">
        <v>5171821.801</v>
      </c>
      <c r="G41" s="117">
        <v>6212.76991</v>
      </c>
      <c r="H41" s="117">
        <v>1341.54997</v>
      </c>
      <c r="I41" s="117">
        <v>2248.2130200000001</v>
      </c>
    </row>
    <row r="42" spans="2:9">
      <c r="B42" s="121">
        <v>44384</v>
      </c>
      <c r="C42" s="114">
        <v>244193</v>
      </c>
      <c r="D42" s="114">
        <v>648583829</v>
      </c>
      <c r="E42" s="114">
        <v>15775.651</v>
      </c>
      <c r="F42" s="114">
        <v>5150742.5060000001</v>
      </c>
      <c r="G42" s="117">
        <v>6177.2194600000003</v>
      </c>
      <c r="H42" s="117">
        <v>1327.49665</v>
      </c>
      <c r="I42" s="117">
        <v>2231.5491099999999</v>
      </c>
    </row>
    <row r="43" spans="2:9">
      <c r="B43" s="121">
        <v>44383</v>
      </c>
      <c r="C43" s="114">
        <v>276089</v>
      </c>
      <c r="D43" s="114">
        <v>751646935</v>
      </c>
      <c r="E43" s="114">
        <v>17897.442999999999</v>
      </c>
      <c r="F43" s="114">
        <v>5159127.358</v>
      </c>
      <c r="G43" s="117">
        <v>6196.5742300000002</v>
      </c>
      <c r="H43" s="117">
        <v>1324.7258099999999</v>
      </c>
      <c r="I43" s="117">
        <v>2229.04945</v>
      </c>
    </row>
    <row r="44" spans="2:9">
      <c r="B44" s="121">
        <v>44382</v>
      </c>
      <c r="C44" s="114">
        <v>245511</v>
      </c>
      <c r="D44" s="114">
        <v>631393271</v>
      </c>
      <c r="E44" s="114">
        <v>15514.875</v>
      </c>
      <c r="F44" s="114">
        <v>5173985.2659999998</v>
      </c>
      <c r="G44" s="117">
        <v>6219.94146</v>
      </c>
      <c r="H44" s="117">
        <v>1326.7242799999999</v>
      </c>
      <c r="I44" s="117">
        <v>2225.1216199999999</v>
      </c>
    </row>
    <row r="45" spans="2:9">
      <c r="B45" s="121">
        <v>44377</v>
      </c>
      <c r="C45" s="114">
        <v>236810</v>
      </c>
      <c r="D45" s="114">
        <v>499231921</v>
      </c>
      <c r="E45" s="114">
        <v>14078.976000000001</v>
      </c>
      <c r="F45" s="114">
        <v>5142821.3039999995</v>
      </c>
      <c r="G45" s="117">
        <v>6150.4839199999997</v>
      </c>
      <c r="H45" s="117">
        <v>1314.75548</v>
      </c>
      <c r="I45" s="117">
        <v>2208.3787000000002</v>
      </c>
    </row>
    <row r="46" spans="2:9">
      <c r="B46" s="121">
        <v>44376</v>
      </c>
      <c r="C46" s="114">
        <v>215201</v>
      </c>
      <c r="D46" s="114">
        <v>427382170</v>
      </c>
      <c r="E46" s="114">
        <v>11480.888999999999</v>
      </c>
      <c r="F46" s="114">
        <v>5074617.6639999999</v>
      </c>
      <c r="G46" s="117">
        <v>6042.4969600000004</v>
      </c>
      <c r="H46" s="117">
        <v>1298.396</v>
      </c>
      <c r="I46" s="117">
        <v>2185.82809</v>
      </c>
    </row>
    <row r="47" spans="2:9">
      <c r="B47" s="121">
        <v>44375</v>
      </c>
      <c r="C47" s="114">
        <v>215885</v>
      </c>
      <c r="D47" s="114">
        <v>416950144</v>
      </c>
      <c r="E47" s="114">
        <v>13284.950999999999</v>
      </c>
      <c r="F47" s="114">
        <v>5063089.7189999996</v>
      </c>
      <c r="G47" s="117">
        <v>6026.64815</v>
      </c>
      <c r="H47" s="117">
        <v>1294.80934</v>
      </c>
      <c r="I47" s="117">
        <v>2176.6446500000002</v>
      </c>
    </row>
    <row r="48" spans="2:9">
      <c r="B48" s="121">
        <v>44374</v>
      </c>
      <c r="C48" s="114">
        <v>275884</v>
      </c>
      <c r="D48" s="114">
        <v>595658536</v>
      </c>
      <c r="E48" s="114">
        <v>17401.809000000001</v>
      </c>
      <c r="F48" s="114">
        <v>5042523.8770000003</v>
      </c>
      <c r="G48" s="117">
        <v>5992.7323500000002</v>
      </c>
      <c r="H48" s="117">
        <v>1287.4300599999999</v>
      </c>
      <c r="I48" s="117">
        <v>2168.6391699999999</v>
      </c>
    </row>
    <row r="49" spans="2:9">
      <c r="B49" s="121">
        <v>44371</v>
      </c>
      <c r="C49" s="114">
        <v>254961</v>
      </c>
      <c r="D49" s="114">
        <v>551085047</v>
      </c>
      <c r="E49" s="114">
        <v>15979.503000000001</v>
      </c>
      <c r="F49" s="114">
        <v>5106387.6179999998</v>
      </c>
      <c r="G49" s="117">
        <v>6092.8385600000001</v>
      </c>
      <c r="H49" s="117">
        <v>1301.8600899999999</v>
      </c>
      <c r="I49" s="117">
        <v>2199.5268999999998</v>
      </c>
    </row>
    <row r="50" spans="2:9">
      <c r="B50" s="121">
        <v>44370</v>
      </c>
      <c r="C50" s="114">
        <v>322583</v>
      </c>
      <c r="D50" s="114">
        <v>757350344</v>
      </c>
      <c r="E50" s="114">
        <v>20300.366999999998</v>
      </c>
      <c r="F50" s="114">
        <v>5082554.1100000003</v>
      </c>
      <c r="G50" s="117">
        <v>6035.8402999999998</v>
      </c>
      <c r="H50" s="117">
        <v>1297.3941</v>
      </c>
      <c r="I50" s="117">
        <v>2188.8329399999998</v>
      </c>
    </row>
    <row r="51" spans="2:9">
      <c r="B51" s="121">
        <v>44369</v>
      </c>
      <c r="C51" s="114">
        <v>311479</v>
      </c>
      <c r="D51" s="114">
        <v>658920426</v>
      </c>
      <c r="E51" s="114">
        <v>20175.679</v>
      </c>
      <c r="F51" s="114">
        <v>5124629.4239999996</v>
      </c>
      <c r="G51" s="117">
        <v>6105.7317400000002</v>
      </c>
      <c r="H51" s="117">
        <v>1304.3063999999999</v>
      </c>
      <c r="I51" s="117">
        <v>2205.70129</v>
      </c>
    </row>
    <row r="52" spans="2:9">
      <c r="B52" s="121">
        <v>44368</v>
      </c>
      <c r="C52" s="114">
        <v>291726</v>
      </c>
      <c r="D52" s="114">
        <v>634022850</v>
      </c>
      <c r="E52" s="114">
        <v>20434.830000000002</v>
      </c>
      <c r="F52" s="114">
        <v>5130872.1550000003</v>
      </c>
      <c r="G52" s="117">
        <v>6125.4114499999996</v>
      </c>
      <c r="H52" s="117">
        <v>1305.5703000000001</v>
      </c>
      <c r="I52" s="117">
        <v>2220.89104</v>
      </c>
    </row>
    <row r="53" spans="2:9">
      <c r="B53" s="121">
        <v>44367</v>
      </c>
      <c r="C53" s="114">
        <v>247385</v>
      </c>
      <c r="D53" s="114">
        <v>435319701</v>
      </c>
      <c r="E53" s="114">
        <v>18352.539000000001</v>
      </c>
      <c r="F53" s="114">
        <v>5099285.9890000001</v>
      </c>
      <c r="G53" s="117">
        <v>6069.4092600000004</v>
      </c>
      <c r="H53" s="117">
        <v>1296.5952199999999</v>
      </c>
      <c r="I53" s="117">
        <v>2207.2969199999998</v>
      </c>
    </row>
    <row r="54" spans="2:9">
      <c r="B54" s="121">
        <v>44364</v>
      </c>
      <c r="C54" s="114">
        <v>269745</v>
      </c>
      <c r="D54" s="114">
        <v>485109177</v>
      </c>
      <c r="E54" s="114">
        <v>18471.64</v>
      </c>
      <c r="F54" s="114">
        <v>5081348.2470000004</v>
      </c>
      <c r="G54" s="117">
        <v>6052.7564599999996</v>
      </c>
      <c r="H54" s="117">
        <v>1290.9314199999999</v>
      </c>
      <c r="I54" s="117">
        <v>2197.0612900000001</v>
      </c>
    </row>
    <row r="55" spans="2:9">
      <c r="B55" s="121">
        <v>44363</v>
      </c>
      <c r="C55" s="114">
        <v>306707</v>
      </c>
      <c r="D55" s="114">
        <v>574313986</v>
      </c>
      <c r="E55" s="114">
        <v>21096.871999999999</v>
      </c>
      <c r="F55" s="114">
        <v>5083160.7980000004</v>
      </c>
      <c r="G55" s="117">
        <v>6051.7371400000002</v>
      </c>
      <c r="H55" s="117">
        <v>1288.66516</v>
      </c>
      <c r="I55" s="117">
        <v>2183.26559</v>
      </c>
    </row>
    <row r="56" spans="2:9">
      <c r="B56" s="121">
        <v>44362</v>
      </c>
      <c r="C56" s="114">
        <v>306267</v>
      </c>
      <c r="D56" s="114">
        <v>581621230</v>
      </c>
      <c r="E56" s="114">
        <v>20325.86</v>
      </c>
      <c r="F56" s="114">
        <v>5066227.0379999997</v>
      </c>
      <c r="G56" s="117">
        <v>6022.3115900000003</v>
      </c>
      <c r="H56" s="117">
        <v>1284.0693699999999</v>
      </c>
      <c r="I56" s="117">
        <v>2176.88069</v>
      </c>
    </row>
    <row r="57" spans="2:9">
      <c r="B57" s="121">
        <v>44361</v>
      </c>
      <c r="C57" s="114">
        <v>277100</v>
      </c>
      <c r="D57" s="114">
        <v>548857676</v>
      </c>
      <c r="E57" s="114">
        <v>17401.670999999998</v>
      </c>
      <c r="F57" s="114">
        <v>5063437.6720000003</v>
      </c>
      <c r="G57" s="117">
        <v>6013.6172399999996</v>
      </c>
      <c r="H57" s="117">
        <v>1284.58995</v>
      </c>
      <c r="I57" s="117">
        <v>2172.97687</v>
      </c>
    </row>
    <row r="58" spans="2:9">
      <c r="B58" s="121">
        <v>44360</v>
      </c>
      <c r="C58" s="114">
        <v>312427</v>
      </c>
      <c r="D58" s="114">
        <v>722089279</v>
      </c>
      <c r="E58" s="114">
        <v>20690.756000000001</v>
      </c>
      <c r="F58" s="114">
        <v>5083499.9519999996</v>
      </c>
      <c r="G58" s="117">
        <v>6036.0528700000004</v>
      </c>
      <c r="H58" s="117">
        <v>1293.4263800000001</v>
      </c>
      <c r="I58" s="117">
        <v>2192.5652</v>
      </c>
    </row>
    <row r="59" spans="2:9">
      <c r="B59" s="121">
        <v>44357</v>
      </c>
      <c r="C59" s="114">
        <v>367634</v>
      </c>
      <c r="D59" s="114">
        <v>856390127</v>
      </c>
      <c r="E59" s="114">
        <v>26692.596000000001</v>
      </c>
      <c r="F59" s="114">
        <v>5099377.7</v>
      </c>
      <c r="G59" s="117">
        <v>6066.6418299999996</v>
      </c>
      <c r="H59" s="117">
        <v>1299.48126</v>
      </c>
      <c r="I59" s="117">
        <v>2205.0996700000001</v>
      </c>
    </row>
    <row r="60" spans="2:9">
      <c r="B60" s="121">
        <v>44356</v>
      </c>
      <c r="C60" s="114">
        <v>364006</v>
      </c>
      <c r="D60" s="114">
        <v>785268820</v>
      </c>
      <c r="E60" s="114">
        <v>27005.544999999998</v>
      </c>
      <c r="F60" s="114">
        <v>5097647.8310000002</v>
      </c>
      <c r="G60" s="117">
        <v>6055.0506999999998</v>
      </c>
      <c r="H60" s="117">
        <v>1296.2467200000001</v>
      </c>
      <c r="I60" s="117">
        <v>2202.6260299999999</v>
      </c>
    </row>
    <row r="61" spans="2:9">
      <c r="B61" s="121">
        <v>44355</v>
      </c>
      <c r="C61" s="114">
        <v>287121</v>
      </c>
      <c r="D61" s="114">
        <v>620462073</v>
      </c>
      <c r="E61" s="114">
        <v>20657.562000000002</v>
      </c>
      <c r="F61" s="114">
        <v>5087139.3739999998</v>
      </c>
      <c r="G61" s="117">
        <v>6023.1527400000004</v>
      </c>
      <c r="H61" s="117">
        <v>1290.54342</v>
      </c>
      <c r="I61" s="117">
        <v>2195.98387</v>
      </c>
    </row>
    <row r="62" spans="2:9">
      <c r="B62" s="121">
        <v>44354</v>
      </c>
      <c r="C62" s="114">
        <v>304927</v>
      </c>
      <c r="D62" s="114">
        <v>633995473</v>
      </c>
      <c r="E62" s="114">
        <v>20832.809000000001</v>
      </c>
      <c r="F62" s="114">
        <v>5065140.3140000002</v>
      </c>
      <c r="G62" s="117">
        <v>5975.8938500000004</v>
      </c>
      <c r="H62" s="117">
        <v>1289.42651</v>
      </c>
      <c r="I62" s="117">
        <v>2195.1235200000001</v>
      </c>
    </row>
    <row r="63" spans="2:9">
      <c r="B63" s="121">
        <v>44353</v>
      </c>
      <c r="C63" s="114">
        <v>367892</v>
      </c>
      <c r="D63" s="114">
        <v>794601824</v>
      </c>
      <c r="E63" s="114">
        <v>26693.887999999999</v>
      </c>
      <c r="F63" s="114">
        <v>5083684.6710000001</v>
      </c>
      <c r="G63" s="117">
        <v>6038.2918499999996</v>
      </c>
      <c r="H63" s="117">
        <v>1299.30996</v>
      </c>
      <c r="I63" s="117">
        <v>2222.5530699999999</v>
      </c>
    </row>
    <row r="64" spans="2:9">
      <c r="B64" s="121">
        <v>44350</v>
      </c>
      <c r="C64" s="114">
        <v>293067</v>
      </c>
      <c r="D64" s="114">
        <v>658359136</v>
      </c>
      <c r="E64" s="114">
        <v>21822.508000000002</v>
      </c>
      <c r="F64" s="114">
        <v>5089474.5750000002</v>
      </c>
      <c r="G64" s="117">
        <v>6053.4269700000004</v>
      </c>
      <c r="H64" s="117">
        <v>1293.1746700000001</v>
      </c>
      <c r="I64" s="117">
        <v>2203.5904300000002</v>
      </c>
    </row>
    <row r="65" spans="2:9">
      <c r="B65" s="121">
        <v>44349</v>
      </c>
      <c r="C65" s="114">
        <v>304588</v>
      </c>
      <c r="D65" s="114">
        <v>704425549</v>
      </c>
      <c r="E65" s="114">
        <v>22873.273000000001</v>
      </c>
      <c r="F65" s="114">
        <v>5052255.87</v>
      </c>
      <c r="G65" s="117">
        <v>6019.0036799999998</v>
      </c>
      <c r="H65" s="117">
        <v>1284.5193999999999</v>
      </c>
      <c r="I65" s="117">
        <v>2195.33122</v>
      </c>
    </row>
    <row r="66" spans="2:9">
      <c r="B66" s="121">
        <v>44348</v>
      </c>
      <c r="C66" s="114">
        <v>278441</v>
      </c>
      <c r="D66" s="114">
        <v>600759697</v>
      </c>
      <c r="E66" s="114">
        <v>19035.258999999998</v>
      </c>
      <c r="F66" s="114">
        <v>5041669.13</v>
      </c>
      <c r="G66" s="117">
        <v>5993.3335500000003</v>
      </c>
      <c r="H66" s="117">
        <v>1284.07249</v>
      </c>
      <c r="I66" s="117">
        <v>2193.63429</v>
      </c>
    </row>
    <row r="67" spans="2:9">
      <c r="B67" s="121">
        <v>44347</v>
      </c>
      <c r="C67" s="114">
        <v>267439</v>
      </c>
      <c r="D67" s="114">
        <v>551438701</v>
      </c>
      <c r="E67" s="114">
        <v>17363.381000000001</v>
      </c>
      <c r="F67" s="114">
        <v>5038687.665</v>
      </c>
      <c r="G67" s="117">
        <v>5990.9879000000001</v>
      </c>
      <c r="H67" s="117">
        <v>1286.20048</v>
      </c>
      <c r="I67" s="117">
        <v>2205.8167400000002</v>
      </c>
    </row>
    <row r="68" spans="2:9">
      <c r="B68" s="121">
        <v>44346</v>
      </c>
      <c r="C68" s="114">
        <v>297983</v>
      </c>
      <c r="D68" s="114">
        <v>798657878</v>
      </c>
      <c r="E68" s="114">
        <v>21492.148000000001</v>
      </c>
      <c r="F68" s="114">
        <v>5034594.7850000001</v>
      </c>
      <c r="G68" s="117">
        <v>6008.69445</v>
      </c>
      <c r="H68" s="117">
        <v>1285.88303</v>
      </c>
      <c r="I68" s="117">
        <v>2208.2833000000001</v>
      </c>
    </row>
    <row r="69" spans="2:9">
      <c r="B69" s="121">
        <v>44343</v>
      </c>
      <c r="C69" s="114">
        <v>313784</v>
      </c>
      <c r="D69" s="114">
        <v>890718081</v>
      </c>
      <c r="E69" s="114">
        <v>23688.852999999999</v>
      </c>
      <c r="F69" s="114">
        <v>5027435.0279999999</v>
      </c>
      <c r="G69" s="117">
        <v>5985.8150299999998</v>
      </c>
      <c r="H69" s="117">
        <v>1285.0147300000001</v>
      </c>
      <c r="I69" s="117">
        <v>2189.7354399999999</v>
      </c>
    </row>
    <row r="70" spans="2:9">
      <c r="B70" s="121">
        <v>44341</v>
      </c>
      <c r="C70" s="114">
        <v>284524</v>
      </c>
      <c r="D70" s="114">
        <v>664530416</v>
      </c>
      <c r="E70" s="114">
        <v>20088.25</v>
      </c>
      <c r="F70" s="114">
        <v>4985806.7149999999</v>
      </c>
      <c r="G70" s="117">
        <v>5884.7890900000002</v>
      </c>
      <c r="H70" s="117">
        <v>1270.60166</v>
      </c>
      <c r="I70" s="117">
        <v>2170.24973</v>
      </c>
    </row>
    <row r="71" spans="2:9">
      <c r="B71" s="121">
        <v>44340</v>
      </c>
      <c r="C71" s="114">
        <v>261838</v>
      </c>
      <c r="D71" s="114">
        <v>646890820</v>
      </c>
      <c r="E71" s="114">
        <v>18200.776000000002</v>
      </c>
      <c r="F71" s="114">
        <v>4964542.4019999998</v>
      </c>
      <c r="G71" s="117">
        <v>5842.9100799999997</v>
      </c>
      <c r="H71" s="117">
        <v>1269.92284</v>
      </c>
      <c r="I71" s="117">
        <v>2172.9482400000002</v>
      </c>
    </row>
    <row r="72" spans="2:9">
      <c r="B72" s="121">
        <v>44339</v>
      </c>
      <c r="C72" s="114">
        <v>212377</v>
      </c>
      <c r="D72" s="114">
        <v>465973810</v>
      </c>
      <c r="E72" s="114">
        <v>14859.994000000001</v>
      </c>
      <c r="F72" s="114">
        <v>4912253.466</v>
      </c>
      <c r="G72" s="117">
        <v>5787.5959400000002</v>
      </c>
      <c r="H72" s="117">
        <v>1263.64384</v>
      </c>
      <c r="I72" s="117">
        <v>2161.72543</v>
      </c>
    </row>
    <row r="73" spans="2:9">
      <c r="B73" s="121">
        <v>44336</v>
      </c>
      <c r="C73" s="114">
        <v>224970</v>
      </c>
      <c r="D73" s="114">
        <v>513752902</v>
      </c>
      <c r="E73" s="114">
        <v>16527.892</v>
      </c>
      <c r="F73" s="114">
        <v>4922920.966</v>
      </c>
      <c r="G73" s="117">
        <v>5813.0690000000004</v>
      </c>
      <c r="H73" s="117">
        <v>1272.8108099999999</v>
      </c>
      <c r="I73" s="117">
        <v>2178.4742099999999</v>
      </c>
    </row>
    <row r="74" spans="2:9">
      <c r="B74" s="121">
        <v>44335</v>
      </c>
      <c r="C74" s="114">
        <v>266826</v>
      </c>
      <c r="D74" s="114">
        <v>720470291</v>
      </c>
      <c r="E74" s="114">
        <v>20990.514999999999</v>
      </c>
      <c r="F74" s="114">
        <v>4957426.8490000004</v>
      </c>
      <c r="G74" s="117">
        <v>5873.1371900000004</v>
      </c>
      <c r="H74" s="117">
        <v>1282.40948</v>
      </c>
      <c r="I74" s="117">
        <v>2201.00434</v>
      </c>
    </row>
    <row r="75" spans="2:9">
      <c r="B75" s="121">
        <v>44334</v>
      </c>
      <c r="C75" s="114">
        <v>244463</v>
      </c>
      <c r="D75" s="114">
        <v>574026271</v>
      </c>
      <c r="E75" s="114">
        <v>17196.341</v>
      </c>
      <c r="F75" s="114">
        <v>4949550.6830000002</v>
      </c>
      <c r="G75" s="117">
        <v>5829.2318299999997</v>
      </c>
      <c r="H75" s="117">
        <v>1281.13915</v>
      </c>
      <c r="I75" s="117">
        <v>2194.7968300000002</v>
      </c>
    </row>
    <row r="76" spans="2:9">
      <c r="B76" s="121">
        <v>44333</v>
      </c>
      <c r="C76" s="114">
        <v>272940</v>
      </c>
      <c r="D76" s="114">
        <v>591210693</v>
      </c>
      <c r="E76" s="114">
        <v>15346.224</v>
      </c>
      <c r="F76" s="114">
        <v>4964613.9850000003</v>
      </c>
      <c r="G76" s="117">
        <v>5840.0865800000001</v>
      </c>
      <c r="H76" s="117">
        <v>1285.0921499999999</v>
      </c>
      <c r="I76" s="117">
        <v>2199.29612</v>
      </c>
    </row>
    <row r="77" spans="2:9">
      <c r="B77" s="121">
        <v>44332</v>
      </c>
      <c r="C77" s="114">
        <v>256238</v>
      </c>
      <c r="D77" s="114">
        <v>576060533</v>
      </c>
      <c r="E77" s="114">
        <v>14183.653</v>
      </c>
      <c r="F77" s="114">
        <v>4930746.8899999997</v>
      </c>
      <c r="G77" s="117">
        <v>5813.1650399999999</v>
      </c>
      <c r="H77" s="117">
        <v>1282.7824800000001</v>
      </c>
      <c r="I77" s="117">
        <v>2192.6572900000001</v>
      </c>
    </row>
    <row r="78" spans="2:9">
      <c r="B78" s="121">
        <v>44328</v>
      </c>
      <c r="C78" s="114">
        <v>239063</v>
      </c>
      <c r="D78" s="114">
        <v>535120052</v>
      </c>
      <c r="E78" s="114">
        <v>14535.688</v>
      </c>
      <c r="F78" s="114">
        <v>4899405.3839999996</v>
      </c>
      <c r="G78" s="117">
        <v>5750.4969099999998</v>
      </c>
      <c r="H78" s="117">
        <v>1275.14192</v>
      </c>
      <c r="I78" s="117">
        <v>2186.8711600000001</v>
      </c>
    </row>
    <row r="79" spans="2:9">
      <c r="B79" s="121">
        <v>44327</v>
      </c>
      <c r="C79" s="114">
        <v>211728</v>
      </c>
      <c r="D79" s="114">
        <v>456215297</v>
      </c>
      <c r="E79" s="114">
        <v>14033.507</v>
      </c>
      <c r="F79" s="114">
        <v>4886303.7769999998</v>
      </c>
      <c r="G79" s="117">
        <v>5724.3685500000001</v>
      </c>
      <c r="H79" s="117">
        <v>1271.90462</v>
      </c>
      <c r="I79" s="117">
        <v>2194.7575200000001</v>
      </c>
    </row>
    <row r="80" spans="2:9">
      <c r="B80" s="121">
        <v>44325</v>
      </c>
      <c r="C80" s="114">
        <v>227863</v>
      </c>
      <c r="D80" s="114">
        <v>459158860</v>
      </c>
      <c r="E80" s="114">
        <v>13520.393</v>
      </c>
      <c r="F80" s="114">
        <v>4831659.0820000004</v>
      </c>
      <c r="G80" s="117">
        <v>5645.69164</v>
      </c>
      <c r="H80" s="117">
        <v>1261.4931899999999</v>
      </c>
      <c r="I80" s="117">
        <v>2165.99701</v>
      </c>
    </row>
    <row r="81" spans="2:9">
      <c r="B81" s="121">
        <v>44322</v>
      </c>
      <c r="C81" s="114">
        <v>234388</v>
      </c>
      <c r="D81" s="114">
        <v>503928394</v>
      </c>
      <c r="E81" s="114">
        <v>14862.689</v>
      </c>
      <c r="F81" s="114">
        <v>4776567.3260000004</v>
      </c>
      <c r="G81" s="117">
        <v>5606.0162600000003</v>
      </c>
      <c r="H81" s="117">
        <v>1252.18588</v>
      </c>
      <c r="I81" s="117">
        <v>2137.2862799999998</v>
      </c>
    </row>
    <row r="82" spans="2:9">
      <c r="B82" s="121">
        <v>44321</v>
      </c>
      <c r="C82" s="114">
        <v>199679</v>
      </c>
      <c r="D82" s="114">
        <v>453316417</v>
      </c>
      <c r="E82" s="114">
        <v>13985.111000000001</v>
      </c>
      <c r="F82" s="114">
        <v>4755454.28</v>
      </c>
      <c r="G82" s="117">
        <v>5588.8302000000003</v>
      </c>
      <c r="H82" s="117">
        <v>1249.9279899999999</v>
      </c>
      <c r="I82" s="117">
        <v>2132.1074100000001</v>
      </c>
    </row>
    <row r="83" spans="2:9">
      <c r="B83" s="121">
        <v>44320</v>
      </c>
      <c r="C83" s="114">
        <v>188917</v>
      </c>
      <c r="D83" s="114">
        <v>359343248</v>
      </c>
      <c r="E83" s="114">
        <v>13561.004999999999</v>
      </c>
      <c r="F83" s="114">
        <v>4733266.449</v>
      </c>
      <c r="G83" s="117">
        <v>5535.4812899999997</v>
      </c>
      <c r="H83" s="117">
        <v>1249.24083</v>
      </c>
      <c r="I83" s="117">
        <v>2118.7177499999998</v>
      </c>
    </row>
    <row r="84" spans="2:9">
      <c r="B84" s="121">
        <v>44319</v>
      </c>
      <c r="C84" s="114">
        <v>171580</v>
      </c>
      <c r="D84" s="114">
        <v>306594423</v>
      </c>
      <c r="E84" s="114">
        <v>11598.312</v>
      </c>
      <c r="F84" s="114">
        <v>4725311.4630000005</v>
      </c>
      <c r="G84" s="117">
        <v>5511.3640500000001</v>
      </c>
      <c r="H84" s="117">
        <v>1248.1589799999999</v>
      </c>
      <c r="I84" s="117">
        <v>2116.0521899999999</v>
      </c>
    </row>
    <row r="85" spans="2:9">
      <c r="B85" s="121">
        <v>44318</v>
      </c>
      <c r="C85" s="114">
        <v>191046</v>
      </c>
      <c r="D85" s="114">
        <v>354986607</v>
      </c>
      <c r="E85" s="114">
        <v>14069.643</v>
      </c>
      <c r="F85" s="114">
        <v>4727431.74</v>
      </c>
      <c r="G85" s="117">
        <v>5517.0195599999997</v>
      </c>
      <c r="H85" s="117">
        <v>1255.1185</v>
      </c>
      <c r="I85" s="117">
        <v>2123.3217300000001</v>
      </c>
    </row>
    <row r="86" spans="2:9">
      <c r="B86" s="121">
        <v>44315</v>
      </c>
      <c r="C86" s="114">
        <v>174439</v>
      </c>
      <c r="D86" s="114">
        <v>287156171</v>
      </c>
      <c r="E86" s="114">
        <v>11728.884</v>
      </c>
      <c r="F86" s="114">
        <v>4707127.8959999997</v>
      </c>
      <c r="G86" s="117">
        <v>5479.6153299999996</v>
      </c>
      <c r="H86" s="117">
        <v>1249.81916</v>
      </c>
      <c r="I86" s="117">
        <v>2110.9141300000001</v>
      </c>
    </row>
    <row r="87" spans="2:9">
      <c r="B87" s="121">
        <v>44314</v>
      </c>
      <c r="C87" s="114">
        <v>147860</v>
      </c>
      <c r="D87" s="114">
        <v>229515081</v>
      </c>
      <c r="E87" s="114">
        <v>9403.2459999999992</v>
      </c>
      <c r="F87" s="114">
        <v>4700199.6960000005</v>
      </c>
      <c r="G87" s="117">
        <v>5461.3407299999999</v>
      </c>
      <c r="H87" s="117">
        <v>1249.03892</v>
      </c>
      <c r="I87" s="117">
        <v>2112.36168</v>
      </c>
    </row>
    <row r="88" spans="2:9">
      <c r="B88" s="121">
        <v>44313</v>
      </c>
      <c r="C88" s="114">
        <v>137036</v>
      </c>
      <c r="D88" s="114">
        <v>212712614</v>
      </c>
      <c r="E88" s="114">
        <v>8243.6689999999999</v>
      </c>
      <c r="F88" s="114">
        <v>4683120.2810000004</v>
      </c>
      <c r="G88" s="117">
        <v>5422.3896999999997</v>
      </c>
      <c r="H88" s="117">
        <v>1245.45669</v>
      </c>
      <c r="I88" s="117">
        <v>2092.4819200000002</v>
      </c>
    </row>
    <row r="89" spans="2:9">
      <c r="B89" s="121">
        <v>44312</v>
      </c>
      <c r="C89" s="114">
        <v>162477</v>
      </c>
      <c r="D89" s="114">
        <v>267273747</v>
      </c>
      <c r="E89" s="114">
        <v>11957.552</v>
      </c>
      <c r="F89" s="114">
        <v>4727774.1500000004</v>
      </c>
      <c r="G89" s="117">
        <v>5485.8681999999999</v>
      </c>
      <c r="H89" s="117">
        <v>1262.80666</v>
      </c>
      <c r="I89" s="117">
        <v>2125.8998299999998</v>
      </c>
    </row>
    <row r="90" spans="2:9">
      <c r="B90" s="121">
        <v>44311</v>
      </c>
      <c r="C90" s="114">
        <v>169672</v>
      </c>
      <c r="D90" s="114">
        <v>272368475</v>
      </c>
      <c r="E90" s="114">
        <v>11888.624</v>
      </c>
      <c r="F90" s="114">
        <v>4726171.648</v>
      </c>
      <c r="G90" s="117">
        <v>5498.2137599999996</v>
      </c>
      <c r="H90" s="117">
        <v>1255.7346199999999</v>
      </c>
      <c r="I90" s="117">
        <v>2117.69191</v>
      </c>
    </row>
    <row r="91" spans="2:9">
      <c r="B91" s="121">
        <v>44308</v>
      </c>
      <c r="C91" s="114">
        <v>150287</v>
      </c>
      <c r="D91" s="114">
        <v>229295064</v>
      </c>
      <c r="E91" s="114">
        <v>8832.9279999999999</v>
      </c>
      <c r="F91" s="114">
        <v>4683168.1720000003</v>
      </c>
      <c r="G91" s="117">
        <v>5435.0319600000003</v>
      </c>
      <c r="H91" s="117">
        <v>1237.3910900000001</v>
      </c>
      <c r="I91" s="117">
        <v>2087.55404</v>
      </c>
    </row>
    <row r="92" spans="2:9">
      <c r="B92" s="121">
        <v>44307</v>
      </c>
      <c r="C92" s="114">
        <v>131887</v>
      </c>
      <c r="D92" s="114">
        <v>198891189</v>
      </c>
      <c r="E92" s="114">
        <v>7766.7190000000001</v>
      </c>
      <c r="F92" s="114">
        <v>4685196.9950000001</v>
      </c>
      <c r="G92" s="117">
        <v>5423.2242100000003</v>
      </c>
      <c r="H92" s="117">
        <v>1233.48964</v>
      </c>
      <c r="I92" s="117">
        <v>2083.4999600000001</v>
      </c>
    </row>
    <row r="93" spans="2:9">
      <c r="B93" s="121">
        <v>44306</v>
      </c>
      <c r="C93" s="114">
        <v>154673</v>
      </c>
      <c r="D93" s="114">
        <v>256084890</v>
      </c>
      <c r="E93" s="114">
        <v>12998.44</v>
      </c>
      <c r="F93" s="114">
        <v>4690956.9670000002</v>
      </c>
      <c r="G93" s="117">
        <v>5421.7844599999999</v>
      </c>
      <c r="H93" s="117">
        <v>1233.5340900000001</v>
      </c>
      <c r="I93" s="117">
        <v>2082.8175999999999</v>
      </c>
    </row>
    <row r="94" spans="2:9">
      <c r="B94" s="121">
        <v>44305</v>
      </c>
      <c r="C94" s="114">
        <v>126442</v>
      </c>
      <c r="D94" s="114">
        <v>185691951</v>
      </c>
      <c r="E94" s="114">
        <v>6972.9679999999998</v>
      </c>
      <c r="F94" s="114">
        <v>4643153.5120000001</v>
      </c>
      <c r="G94" s="117">
        <v>5349.9150399999999</v>
      </c>
      <c r="H94" s="117">
        <v>1216.19893</v>
      </c>
      <c r="I94" s="117">
        <v>2046.69444</v>
      </c>
    </row>
    <row r="95" spans="2:9">
      <c r="B95" s="121">
        <v>44304</v>
      </c>
      <c r="C95" s="114">
        <v>114812</v>
      </c>
      <c r="D95" s="114">
        <v>166763653</v>
      </c>
      <c r="E95" s="114">
        <v>6027.6909999999998</v>
      </c>
      <c r="F95" s="114">
        <v>4632913.1749999998</v>
      </c>
      <c r="G95" s="117">
        <v>5331.4252699999997</v>
      </c>
      <c r="H95" s="117">
        <v>1211.5441599999999</v>
      </c>
      <c r="I95" s="117">
        <v>2040.2575899999999</v>
      </c>
    </row>
    <row r="96" spans="2:9">
      <c r="B96" s="121">
        <v>44301</v>
      </c>
      <c r="C96" s="114">
        <v>107388</v>
      </c>
      <c r="D96" s="114">
        <v>174983723</v>
      </c>
      <c r="E96" s="114">
        <v>5564.2120000000004</v>
      </c>
      <c r="F96" s="114">
        <v>4627543.9119999995</v>
      </c>
      <c r="G96" s="117">
        <v>5310.1876199999997</v>
      </c>
      <c r="H96" s="117">
        <v>1209.07619</v>
      </c>
      <c r="I96" s="117">
        <v>2026.8238799999999</v>
      </c>
    </row>
    <row r="97" spans="2:9">
      <c r="B97" s="121">
        <v>44299</v>
      </c>
      <c r="C97" s="114">
        <v>103896</v>
      </c>
      <c r="D97" s="114">
        <v>146491478</v>
      </c>
      <c r="E97" s="114">
        <v>5119.3639999999996</v>
      </c>
      <c r="F97" s="114">
        <v>4585331.7960000001</v>
      </c>
      <c r="G97" s="117">
        <v>5258.5012399999996</v>
      </c>
      <c r="H97" s="117">
        <v>1198.5711200000001</v>
      </c>
      <c r="I97" s="117">
        <v>1997.6331600000001</v>
      </c>
    </row>
    <row r="98" spans="2:9">
      <c r="B98" s="121">
        <v>44298</v>
      </c>
      <c r="C98" s="114">
        <v>93379</v>
      </c>
      <c r="D98" s="114">
        <v>128664602</v>
      </c>
      <c r="E98" s="114">
        <v>4943.1220000000003</v>
      </c>
      <c r="F98" s="114">
        <v>4522790.6639999999</v>
      </c>
      <c r="G98" s="117">
        <v>5188.2768800000003</v>
      </c>
      <c r="H98" s="117">
        <v>1182.96729</v>
      </c>
      <c r="I98" s="117">
        <v>1960.8035400000001</v>
      </c>
    </row>
    <row r="99" spans="2:9">
      <c r="B99" s="121">
        <v>44297</v>
      </c>
      <c r="C99" s="114">
        <v>91352</v>
      </c>
      <c r="D99" s="114">
        <v>118540332</v>
      </c>
      <c r="E99" s="114">
        <v>4565.5029999999997</v>
      </c>
      <c r="F99" s="114">
        <v>4510333.4359999998</v>
      </c>
      <c r="G99" s="117">
        <v>5164.6983200000004</v>
      </c>
      <c r="H99" s="117">
        <v>1177.6121900000001</v>
      </c>
      <c r="I99" s="117">
        <v>1952.91596</v>
      </c>
    </row>
    <row r="100" spans="2:9">
      <c r="B100" s="121">
        <v>44294</v>
      </c>
      <c r="C100" s="114">
        <v>106575</v>
      </c>
      <c r="D100" s="114">
        <v>140772813</v>
      </c>
      <c r="E100" s="114">
        <v>4758.7790000000005</v>
      </c>
      <c r="F100" s="114">
        <v>4592399.8590000002</v>
      </c>
      <c r="G100" s="117">
        <v>5254.77567</v>
      </c>
      <c r="H100" s="117">
        <v>1197.66032</v>
      </c>
      <c r="I100" s="117">
        <v>1990.3936200000001</v>
      </c>
    </row>
    <row r="101" spans="2:9">
      <c r="B101" s="121">
        <v>44293</v>
      </c>
      <c r="C101" s="114">
        <v>104144</v>
      </c>
      <c r="D101" s="114">
        <v>171980175</v>
      </c>
      <c r="E101" s="114">
        <v>5825.2290000000003</v>
      </c>
      <c r="F101" s="114">
        <v>4651265.8059999999</v>
      </c>
      <c r="G101" s="117">
        <v>5337.3324199999997</v>
      </c>
      <c r="H101" s="117">
        <v>1214.1660999999999</v>
      </c>
      <c r="I101" s="117">
        <v>2011.1919600000001</v>
      </c>
    </row>
    <row r="102" spans="2:9">
      <c r="B102" s="121">
        <v>44292</v>
      </c>
      <c r="C102" s="114">
        <v>95183</v>
      </c>
      <c r="D102" s="114">
        <v>144617461</v>
      </c>
      <c r="E102" s="114">
        <v>5084.5460000000003</v>
      </c>
      <c r="F102" s="114">
        <v>4610575.0190000003</v>
      </c>
      <c r="G102" s="117">
        <v>5281.3774700000004</v>
      </c>
      <c r="H102" s="117">
        <v>1204.61004</v>
      </c>
      <c r="I102" s="117">
        <v>1988.2656199999999</v>
      </c>
    </row>
    <row r="103" spans="2:9">
      <c r="B103" s="121">
        <v>44291</v>
      </c>
      <c r="C103" s="114">
        <v>56450</v>
      </c>
      <c r="D103" s="114">
        <v>66086163</v>
      </c>
      <c r="E103" s="114">
        <v>2366.0740000000001</v>
      </c>
      <c r="F103" s="114">
        <v>4509308.0350000001</v>
      </c>
      <c r="G103" s="117">
        <v>5177.4834899999996</v>
      </c>
      <c r="H103" s="117">
        <v>1182.7280599999999</v>
      </c>
      <c r="I103" s="117">
        <v>1944.65779</v>
      </c>
    </row>
    <row r="104" spans="2:9">
      <c r="B104" s="121">
        <v>44290</v>
      </c>
      <c r="C104" s="114">
        <v>121536</v>
      </c>
      <c r="D104" s="114">
        <v>167876024</v>
      </c>
      <c r="E104" s="114">
        <v>5211.7259999999997</v>
      </c>
      <c r="F104" s="114">
        <v>4433457.5559999999</v>
      </c>
      <c r="G104" s="117">
        <v>5088.9894999999997</v>
      </c>
      <c r="H104" s="117">
        <v>1166.16839</v>
      </c>
      <c r="I104" s="117">
        <v>1901.1262099999999</v>
      </c>
    </row>
    <row r="105" spans="2:9">
      <c r="B105" s="121">
        <v>44287</v>
      </c>
      <c r="C105" s="114">
        <v>107388</v>
      </c>
      <c r="D105" s="114">
        <v>140754113</v>
      </c>
      <c r="E105" s="114">
        <v>4513.3720000000003</v>
      </c>
      <c r="F105" s="114">
        <v>4586805.0279999999</v>
      </c>
      <c r="G105" s="117">
        <v>5270.5310300000001</v>
      </c>
      <c r="H105" s="117">
        <v>1202.53721</v>
      </c>
      <c r="I105" s="117">
        <v>1983.3005800000001</v>
      </c>
    </row>
    <row r="106" spans="2:9">
      <c r="B106" s="121">
        <v>44286</v>
      </c>
      <c r="C106" s="114">
        <v>121642</v>
      </c>
      <c r="D106" s="114">
        <v>155050930</v>
      </c>
      <c r="E106" s="114">
        <v>5602.5169999999998</v>
      </c>
      <c r="F106" s="114">
        <v>4589023.392</v>
      </c>
      <c r="G106" s="117">
        <v>5278.16392</v>
      </c>
      <c r="H106" s="117">
        <v>1204.1751300000001</v>
      </c>
      <c r="I106" s="117">
        <v>1994.4034999999999</v>
      </c>
    </row>
    <row r="107" spans="2:9">
      <c r="B107" s="121">
        <v>44284</v>
      </c>
      <c r="C107" s="114">
        <v>135785</v>
      </c>
      <c r="D107" s="114">
        <v>179156406</v>
      </c>
      <c r="E107" s="114">
        <v>6346.8130000000001</v>
      </c>
      <c r="F107" s="114">
        <v>4668941.1529999999</v>
      </c>
      <c r="G107" s="117">
        <v>5373.1245900000004</v>
      </c>
      <c r="H107" s="117">
        <v>1221.0809200000001</v>
      </c>
      <c r="I107" s="117">
        <v>2036.6290799999999</v>
      </c>
    </row>
    <row r="108" spans="2:9">
      <c r="B108" s="121">
        <v>44283</v>
      </c>
      <c r="C108" s="114">
        <v>94256</v>
      </c>
      <c r="D108" s="114">
        <v>120989249</v>
      </c>
      <c r="E108" s="114">
        <v>3825.489</v>
      </c>
      <c r="F108" s="114">
        <v>4643443.4079999998</v>
      </c>
      <c r="G108" s="117">
        <v>5343.9494199999999</v>
      </c>
      <c r="H108" s="117">
        <v>1218.4547500000001</v>
      </c>
      <c r="I108" s="117">
        <v>2022.18949</v>
      </c>
    </row>
    <row r="109" spans="2:9">
      <c r="B109" s="121">
        <v>44280</v>
      </c>
      <c r="C109" s="114">
        <v>103099</v>
      </c>
      <c r="D109" s="114">
        <v>127417005</v>
      </c>
      <c r="E109" s="114">
        <v>4882.3490000000002</v>
      </c>
      <c r="F109" s="114">
        <v>4633946.0049999999</v>
      </c>
      <c r="G109" s="117">
        <v>5327.2160700000004</v>
      </c>
      <c r="H109" s="117">
        <v>1217.6901700000001</v>
      </c>
      <c r="I109" s="117">
        <v>2020.90237</v>
      </c>
    </row>
    <row r="110" spans="2:9">
      <c r="B110" s="121">
        <v>44279</v>
      </c>
      <c r="C110" s="114">
        <v>127078</v>
      </c>
      <c r="D110" s="114">
        <v>152899996</v>
      </c>
      <c r="E110" s="114">
        <v>5803.951</v>
      </c>
      <c r="F110" s="114">
        <v>4635154.9550000001</v>
      </c>
      <c r="G110" s="117">
        <v>5330.1216199999999</v>
      </c>
      <c r="H110" s="117">
        <v>1221.5364199999999</v>
      </c>
      <c r="I110" s="117">
        <v>2024.6660899999999</v>
      </c>
    </row>
    <row r="111" spans="2:9">
      <c r="B111" s="121">
        <v>44278</v>
      </c>
      <c r="C111" s="114">
        <v>139985</v>
      </c>
      <c r="D111" s="114">
        <v>161414736</v>
      </c>
      <c r="E111" s="114">
        <v>6310.674</v>
      </c>
      <c r="F111" s="114">
        <v>4700780.9859999996</v>
      </c>
      <c r="G111" s="117">
        <v>5413.7316000000001</v>
      </c>
      <c r="H111" s="117">
        <v>1237.59527</v>
      </c>
      <c r="I111" s="117">
        <v>2063.5657700000002</v>
      </c>
    </row>
    <row r="112" spans="2:9">
      <c r="B112" s="121">
        <v>44277</v>
      </c>
      <c r="C112" s="114">
        <v>159515</v>
      </c>
      <c r="D112" s="114">
        <v>212793766</v>
      </c>
      <c r="E112" s="114">
        <v>6931.7049999999999</v>
      </c>
      <c r="F112" s="114">
        <v>4723017.0779999997</v>
      </c>
      <c r="G112" s="117">
        <v>5412.1970199999996</v>
      </c>
      <c r="H112" s="117">
        <v>1235.94785</v>
      </c>
      <c r="I112" s="117">
        <v>2066.8631999999998</v>
      </c>
    </row>
    <row r="113" spans="2:9">
      <c r="B113" s="121">
        <v>44276</v>
      </c>
      <c r="C113" s="114">
        <v>136516</v>
      </c>
      <c r="D113" s="114">
        <v>156390273</v>
      </c>
      <c r="E113" s="114">
        <v>6159.7520000000004</v>
      </c>
      <c r="F113" s="114">
        <v>4646007.2350000003</v>
      </c>
      <c r="G113" s="117">
        <v>5349.7787399999997</v>
      </c>
      <c r="H113" s="117">
        <v>1226.4821400000001</v>
      </c>
      <c r="I113" s="117">
        <v>2034.5732499999999</v>
      </c>
    </row>
    <row r="114" spans="2:9">
      <c r="B114" s="121">
        <v>44273</v>
      </c>
      <c r="C114" s="114">
        <v>159157</v>
      </c>
      <c r="D114" s="114">
        <v>166527531</v>
      </c>
      <c r="E114" s="114">
        <v>6843.6180000000004</v>
      </c>
      <c r="F114" s="114">
        <v>4720976.3669999996</v>
      </c>
      <c r="G114" s="117">
        <v>5434.6929899999996</v>
      </c>
      <c r="H114" s="117">
        <v>1247.6775700000001</v>
      </c>
      <c r="I114" s="117">
        <v>2073.8891800000001</v>
      </c>
    </row>
    <row r="115" spans="2:9">
      <c r="B115" s="121">
        <v>44271</v>
      </c>
      <c r="C115" s="114">
        <v>161261</v>
      </c>
      <c r="D115" s="114">
        <v>188795225</v>
      </c>
      <c r="E115" s="114">
        <v>6980.0860000000002</v>
      </c>
      <c r="F115" s="114">
        <v>4785141.5880000005</v>
      </c>
      <c r="G115" s="117">
        <v>5516.4065799999998</v>
      </c>
      <c r="H115" s="117">
        <v>1261.6525300000001</v>
      </c>
      <c r="I115" s="117">
        <v>2111.86688</v>
      </c>
    </row>
    <row r="116" spans="2:9">
      <c r="B116" s="121">
        <v>44270</v>
      </c>
      <c r="C116" s="114">
        <v>128348</v>
      </c>
      <c r="D116" s="114">
        <v>159746300</v>
      </c>
      <c r="E116" s="114">
        <v>6230.433</v>
      </c>
      <c r="F116" s="114">
        <v>4802784.7300000004</v>
      </c>
      <c r="G116" s="117">
        <v>5532.9705599999998</v>
      </c>
      <c r="H116" s="117">
        <v>1263.09448</v>
      </c>
      <c r="I116" s="117">
        <v>2129.1836699999999</v>
      </c>
    </row>
    <row r="117" spans="2:9">
      <c r="B117" s="121">
        <v>44269</v>
      </c>
      <c r="C117" s="114">
        <v>147401</v>
      </c>
      <c r="D117" s="114">
        <v>162939521</v>
      </c>
      <c r="E117" s="114">
        <v>6224.4449999999997</v>
      </c>
      <c r="F117" s="114">
        <v>4778696.2230000002</v>
      </c>
      <c r="G117" s="117">
        <v>5519.1559900000002</v>
      </c>
      <c r="H117" s="117">
        <v>1257.80611</v>
      </c>
      <c r="I117" s="117">
        <v>2126.2987499999999</v>
      </c>
    </row>
    <row r="118" spans="2:9">
      <c r="B118" s="121">
        <v>44266</v>
      </c>
      <c r="C118" s="114">
        <v>161625</v>
      </c>
      <c r="D118" s="114">
        <v>201097314</v>
      </c>
      <c r="E118" s="114">
        <v>8095.0190000000002</v>
      </c>
      <c r="F118" s="114">
        <v>4828543.0839999998</v>
      </c>
      <c r="G118" s="117">
        <v>5568.8563199999999</v>
      </c>
      <c r="H118" s="117">
        <v>1265.77027</v>
      </c>
      <c r="I118" s="117">
        <v>2154.66986</v>
      </c>
    </row>
    <row r="119" spans="2:9">
      <c r="B119" s="121">
        <v>44265</v>
      </c>
      <c r="C119" s="114">
        <v>176268</v>
      </c>
      <c r="D119" s="114">
        <v>195241027</v>
      </c>
      <c r="E119" s="114">
        <v>8797.3709999999992</v>
      </c>
      <c r="F119" s="114">
        <v>4852161.0429999996</v>
      </c>
      <c r="G119" s="117">
        <v>5563.6650399999999</v>
      </c>
      <c r="H119" s="117">
        <v>1263.85706</v>
      </c>
      <c r="I119" s="117">
        <v>2149.9288700000002</v>
      </c>
    </row>
    <row r="120" spans="2:9">
      <c r="B120" s="121">
        <v>44264</v>
      </c>
      <c r="C120" s="114">
        <v>179867</v>
      </c>
      <c r="D120" s="114">
        <v>244181069</v>
      </c>
      <c r="E120" s="114">
        <v>10433.888000000001</v>
      </c>
      <c r="F120" s="114">
        <v>4859864.2810000004</v>
      </c>
      <c r="G120" s="117">
        <v>5591.3816800000004</v>
      </c>
      <c r="H120" s="117">
        <v>1266.12535</v>
      </c>
      <c r="I120" s="117">
        <v>2165.4241900000002</v>
      </c>
    </row>
    <row r="121" spans="2:9">
      <c r="B121" s="121">
        <v>44263</v>
      </c>
      <c r="C121" s="114">
        <v>148350</v>
      </c>
      <c r="D121" s="114">
        <v>181746871</v>
      </c>
      <c r="E121" s="114">
        <v>7215.107</v>
      </c>
      <c r="F121" s="114">
        <v>4838979.9330000002</v>
      </c>
      <c r="G121" s="117">
        <v>5604.3801800000001</v>
      </c>
      <c r="H121" s="117">
        <v>1265.2014300000001</v>
      </c>
      <c r="I121" s="117">
        <v>2168.0001600000001</v>
      </c>
    </row>
    <row r="122" spans="2:9">
      <c r="B122" s="121">
        <v>44262</v>
      </c>
      <c r="C122" s="114">
        <v>159270</v>
      </c>
      <c r="D122" s="114">
        <v>215564538</v>
      </c>
      <c r="E122" s="114">
        <v>8767.5239999999994</v>
      </c>
      <c r="F122" s="114">
        <v>4809947.7520000003</v>
      </c>
      <c r="G122" s="117">
        <v>5584.2998600000001</v>
      </c>
      <c r="H122" s="117">
        <v>1256.46226</v>
      </c>
      <c r="I122" s="117">
        <v>2156.0537100000001</v>
      </c>
    </row>
    <row r="123" spans="2:9">
      <c r="B123" s="121">
        <v>44259</v>
      </c>
      <c r="C123" s="114">
        <v>132694</v>
      </c>
      <c r="D123" s="114">
        <v>173224630</v>
      </c>
      <c r="E123" s="114">
        <v>7075.4449999999997</v>
      </c>
      <c r="F123" s="114">
        <v>4730956.6380000003</v>
      </c>
      <c r="G123" s="117">
        <v>5515.7823699999999</v>
      </c>
      <c r="H123" s="117">
        <v>1248.59556</v>
      </c>
      <c r="I123" s="117">
        <v>2112.68345</v>
      </c>
    </row>
    <row r="124" spans="2:9">
      <c r="B124" s="121">
        <v>44258</v>
      </c>
      <c r="C124" s="114">
        <v>144183</v>
      </c>
      <c r="D124" s="114">
        <v>218509180</v>
      </c>
      <c r="E124" s="114">
        <v>7758.4170000000004</v>
      </c>
      <c r="F124" s="114">
        <v>4714101.6569999997</v>
      </c>
      <c r="G124" s="117">
        <v>5488.0750099999996</v>
      </c>
      <c r="H124" s="117">
        <v>1242.6389899999999</v>
      </c>
      <c r="I124" s="117">
        <v>2092.30755</v>
      </c>
    </row>
    <row r="125" spans="2:9">
      <c r="B125" s="121">
        <v>44257</v>
      </c>
      <c r="C125" s="114">
        <v>156394</v>
      </c>
      <c r="D125" s="114">
        <v>216958069</v>
      </c>
      <c r="E125" s="114">
        <v>8339.4490000000005</v>
      </c>
      <c r="F125" s="114">
        <v>4722884.4040000001</v>
      </c>
      <c r="G125" s="117">
        <v>5508.2685799999999</v>
      </c>
      <c r="H125" s="117">
        <v>1245.7465999999999</v>
      </c>
      <c r="I125" s="117">
        <v>2108.1578599999998</v>
      </c>
    </row>
    <row r="126" spans="2:9">
      <c r="B126" s="121">
        <v>44256</v>
      </c>
      <c r="C126" s="114">
        <v>121967</v>
      </c>
      <c r="D126" s="114">
        <v>154258227</v>
      </c>
      <c r="E126" s="114">
        <v>6180.04</v>
      </c>
      <c r="F126" s="114">
        <v>4671722.2070000004</v>
      </c>
      <c r="G126" s="117">
        <v>5426.8220499999998</v>
      </c>
      <c r="H126" s="117">
        <v>1229.0786700000001</v>
      </c>
      <c r="I126" s="117">
        <v>2069.3979599999998</v>
      </c>
    </row>
    <row r="127" spans="2:9">
      <c r="B127" s="121">
        <v>44255</v>
      </c>
      <c r="C127" s="114">
        <v>134579</v>
      </c>
      <c r="D127" s="114">
        <v>162027384</v>
      </c>
      <c r="E127" s="114">
        <v>6606.4269999999997</v>
      </c>
      <c r="F127" s="114">
        <v>4657366.0889999997</v>
      </c>
      <c r="G127" s="117">
        <v>5404.7995000000001</v>
      </c>
      <c r="H127" s="117">
        <v>1222.84484</v>
      </c>
      <c r="I127" s="117">
        <v>2056.83446</v>
      </c>
    </row>
    <row r="128" spans="2:9">
      <c r="B128" s="121">
        <v>44252</v>
      </c>
      <c r="C128" s="114">
        <v>142202</v>
      </c>
      <c r="D128" s="114">
        <v>192877433</v>
      </c>
      <c r="E128" s="114">
        <v>7460.2979999999998</v>
      </c>
      <c r="F128" s="114">
        <v>4669555.4859999996</v>
      </c>
      <c r="G128" s="117">
        <v>5416.3905400000003</v>
      </c>
      <c r="H128" s="117">
        <v>1225.87752</v>
      </c>
      <c r="I128" s="117">
        <v>2065.7958899999999</v>
      </c>
    </row>
    <row r="129" spans="2:9">
      <c r="B129" s="121">
        <v>44251</v>
      </c>
      <c r="C129" s="114">
        <v>105003</v>
      </c>
      <c r="D129" s="114">
        <v>127170231</v>
      </c>
      <c r="E129" s="114">
        <v>5303.5590000000002</v>
      </c>
      <c r="F129" s="114">
        <v>4640581.49</v>
      </c>
      <c r="G129" s="117">
        <v>5385.6459500000001</v>
      </c>
      <c r="H129" s="117">
        <v>1220.6942899999999</v>
      </c>
      <c r="I129" s="117">
        <v>2056.3724299999999</v>
      </c>
    </row>
    <row r="130" spans="2:9">
      <c r="B130" s="121">
        <v>44250</v>
      </c>
      <c r="C130" s="114">
        <v>110508</v>
      </c>
      <c r="D130" s="114">
        <v>136779845</v>
      </c>
      <c r="E130" s="114">
        <v>5918.1139999999996</v>
      </c>
      <c r="F130" s="114">
        <v>4570041.5240000002</v>
      </c>
      <c r="G130" s="117">
        <v>5317.7196899999999</v>
      </c>
      <c r="H130" s="117">
        <v>1206.71516</v>
      </c>
      <c r="I130" s="117">
        <v>2017.5347200000001</v>
      </c>
    </row>
    <row r="131" spans="2:9">
      <c r="B131" s="121">
        <v>44249</v>
      </c>
      <c r="C131" s="114">
        <v>103794</v>
      </c>
      <c r="D131" s="114">
        <v>115292596</v>
      </c>
      <c r="E131" s="114">
        <v>4670.8860000000004</v>
      </c>
      <c r="F131" s="114">
        <v>4600803.7810000004</v>
      </c>
      <c r="G131" s="117">
        <v>5385.2129299999997</v>
      </c>
      <c r="H131" s="117">
        <v>1222.0305000000001</v>
      </c>
      <c r="I131" s="117">
        <v>2057.36994</v>
      </c>
    </row>
    <row r="132" spans="2:9">
      <c r="B132" s="121">
        <v>44245</v>
      </c>
      <c r="C132" s="114">
        <v>125957</v>
      </c>
      <c r="D132" s="114">
        <v>154143722</v>
      </c>
      <c r="E132" s="114">
        <v>6941.3280000000004</v>
      </c>
      <c r="F132" s="114">
        <v>4656582.8</v>
      </c>
      <c r="G132" s="117">
        <v>5475.9858999999997</v>
      </c>
      <c r="H132" s="117">
        <v>1242.4855500000001</v>
      </c>
      <c r="I132" s="117">
        <v>2105.5762300000001</v>
      </c>
    </row>
    <row r="133" spans="2:9">
      <c r="B133" s="121">
        <v>44244</v>
      </c>
      <c r="C133" s="114">
        <v>142558</v>
      </c>
      <c r="D133" s="114">
        <v>185154111</v>
      </c>
      <c r="E133" s="114">
        <v>8638.6689999999999</v>
      </c>
      <c r="F133" s="114">
        <v>4686912.0520000001</v>
      </c>
      <c r="G133" s="117">
        <v>5503.6786899999997</v>
      </c>
      <c r="H133" s="117">
        <v>1250.9118800000001</v>
      </c>
      <c r="I133" s="117">
        <v>2120.4014099999999</v>
      </c>
    </row>
    <row r="134" spans="2:9">
      <c r="B134" s="121">
        <v>44243</v>
      </c>
      <c r="C134" s="114">
        <v>160926</v>
      </c>
      <c r="D134" s="114">
        <v>231076765</v>
      </c>
      <c r="E134" s="114">
        <v>9957.3670000000002</v>
      </c>
      <c r="F134" s="114">
        <v>4717475.1950000003</v>
      </c>
      <c r="G134" s="117">
        <v>5527.3914599999998</v>
      </c>
      <c r="H134" s="117">
        <v>1252.55476</v>
      </c>
      <c r="I134" s="117">
        <v>2146.1636800000001</v>
      </c>
    </row>
    <row r="135" spans="2:9">
      <c r="B135" s="121">
        <v>44242</v>
      </c>
      <c r="C135" s="114">
        <v>169157</v>
      </c>
      <c r="D135" s="114">
        <v>217782361</v>
      </c>
      <c r="E135" s="114">
        <v>10822.727000000001</v>
      </c>
      <c r="F135" s="114">
        <v>4748355.1239999998</v>
      </c>
      <c r="G135" s="117">
        <v>5545.0915800000002</v>
      </c>
      <c r="H135" s="117">
        <v>1260.2239300000001</v>
      </c>
      <c r="I135" s="117">
        <v>2146.1403300000002</v>
      </c>
    </row>
    <row r="136" spans="2:9">
      <c r="B136" s="121">
        <v>44241</v>
      </c>
      <c r="C136" s="114">
        <v>136674</v>
      </c>
      <c r="D136" s="114">
        <v>193350807</v>
      </c>
      <c r="E136" s="114">
        <v>8016.6059999999998</v>
      </c>
      <c r="F136" s="114">
        <v>4656484.3739999998</v>
      </c>
      <c r="G136" s="117">
        <v>5447.6417499999998</v>
      </c>
      <c r="H136" s="117">
        <v>1238.6193699999999</v>
      </c>
      <c r="I136" s="117">
        <v>2099.9858199999999</v>
      </c>
    </row>
    <row r="137" spans="2:9">
      <c r="B137" s="121">
        <v>44238</v>
      </c>
      <c r="C137" s="114">
        <v>156178</v>
      </c>
      <c r="D137" s="114">
        <v>198486278</v>
      </c>
      <c r="E137" s="114">
        <v>10554.768</v>
      </c>
      <c r="F137" s="114">
        <v>4697107.9170000004</v>
      </c>
      <c r="G137" s="117">
        <v>5485.0163000000002</v>
      </c>
      <c r="H137" s="117">
        <v>1236.33023</v>
      </c>
      <c r="I137" s="117">
        <v>2110.6954799999999</v>
      </c>
    </row>
    <row r="138" spans="2:9">
      <c r="B138" s="121">
        <v>44237</v>
      </c>
      <c r="C138" s="114">
        <v>139928</v>
      </c>
      <c r="D138" s="114">
        <v>203911524</v>
      </c>
      <c r="E138" s="114">
        <v>7860.1819999999998</v>
      </c>
      <c r="F138" s="114">
        <v>4709237.0199999996</v>
      </c>
      <c r="G138" s="117">
        <v>5509.4079899999997</v>
      </c>
      <c r="H138" s="117">
        <v>1245.34815</v>
      </c>
      <c r="I138" s="117">
        <v>2101.82816</v>
      </c>
    </row>
    <row r="139" spans="2:9">
      <c r="B139" s="121">
        <v>44236</v>
      </c>
      <c r="C139" s="114">
        <v>118225</v>
      </c>
      <c r="D139" s="114">
        <v>167325147</v>
      </c>
      <c r="E139" s="114">
        <v>6833.0290000000005</v>
      </c>
      <c r="F139" s="114">
        <v>4688364.4960000003</v>
      </c>
      <c r="G139" s="117">
        <v>5498.5413200000003</v>
      </c>
      <c r="H139" s="117">
        <v>1239.5785000000001</v>
      </c>
      <c r="I139" s="117">
        <v>2086.3562400000001</v>
      </c>
    </row>
    <row r="140" spans="2:9">
      <c r="B140" s="121">
        <v>44235</v>
      </c>
      <c r="C140" s="114">
        <v>149881</v>
      </c>
      <c r="D140" s="114">
        <v>211544472</v>
      </c>
      <c r="E140" s="114">
        <v>7898.0429999999997</v>
      </c>
      <c r="F140" s="114">
        <v>4583952.0719999997</v>
      </c>
      <c r="G140" s="117">
        <v>5376.4587799999999</v>
      </c>
      <c r="H140" s="117">
        <v>1214.7377799999999</v>
      </c>
      <c r="I140" s="117">
        <v>2023.4684099999999</v>
      </c>
    </row>
    <row r="141" spans="2:9">
      <c r="B141" s="121">
        <v>44234</v>
      </c>
      <c r="C141" s="114">
        <v>146760</v>
      </c>
      <c r="D141" s="114">
        <v>187081692</v>
      </c>
      <c r="E141" s="114">
        <v>7715.2430000000004</v>
      </c>
      <c r="F141" s="114">
        <v>4690691.0070000002</v>
      </c>
      <c r="G141" s="117">
        <v>5504.7826400000004</v>
      </c>
      <c r="H141" s="117">
        <v>1235.43461</v>
      </c>
      <c r="I141" s="117">
        <v>2091.1101699999999</v>
      </c>
    </row>
    <row r="142" spans="2:9">
      <c r="B142" s="121">
        <v>44231</v>
      </c>
      <c r="C142" s="114">
        <v>132090</v>
      </c>
      <c r="D142" s="114">
        <v>170239804</v>
      </c>
      <c r="E142" s="114">
        <v>7135.4790000000003</v>
      </c>
      <c r="F142" s="114">
        <v>4793044.2359999996</v>
      </c>
      <c r="G142" s="117">
        <v>5647.6705000000002</v>
      </c>
      <c r="H142" s="117">
        <v>1261.30486</v>
      </c>
      <c r="I142" s="117">
        <v>2173.7365100000002</v>
      </c>
    </row>
    <row r="143" spans="2:9">
      <c r="B143" s="121">
        <v>44230</v>
      </c>
      <c r="C143" s="114">
        <v>152386</v>
      </c>
      <c r="D143" s="114">
        <v>183329779</v>
      </c>
      <c r="E143" s="114">
        <v>7946.1419999999998</v>
      </c>
      <c r="F143" s="114">
        <v>4767164.5970000001</v>
      </c>
      <c r="G143" s="117">
        <v>5581.8684300000004</v>
      </c>
      <c r="H143" s="117">
        <v>1250.57347</v>
      </c>
      <c r="I143" s="117">
        <v>2136.46324</v>
      </c>
    </row>
    <row r="144" spans="2:9">
      <c r="B144" s="121">
        <v>44229</v>
      </c>
      <c r="C144" s="114">
        <v>128275</v>
      </c>
      <c r="D144" s="114">
        <v>168633113</v>
      </c>
      <c r="E144" s="114">
        <v>7029.3370000000004</v>
      </c>
      <c r="F144" s="114">
        <v>4766304.7120000003</v>
      </c>
      <c r="G144" s="117">
        <v>5564.6969499999996</v>
      </c>
      <c r="H144" s="117">
        <v>1246.0878299999999</v>
      </c>
      <c r="I144" s="117">
        <v>2109.4528399999999</v>
      </c>
    </row>
    <row r="145" spans="2:9">
      <c r="B145" s="121">
        <v>44228</v>
      </c>
      <c r="C145" s="114">
        <v>127444</v>
      </c>
      <c r="D145" s="114">
        <v>172658344</v>
      </c>
      <c r="E145" s="114">
        <v>7182.2240000000002</v>
      </c>
      <c r="F145" s="114">
        <v>4758856.57</v>
      </c>
      <c r="G145" s="117">
        <v>5599.8006500000001</v>
      </c>
      <c r="H145" s="117">
        <v>1254.1337900000001</v>
      </c>
      <c r="I145" s="117">
        <v>2125.48776</v>
      </c>
    </row>
    <row r="146" spans="2:9">
      <c r="B146" s="121">
        <v>44227</v>
      </c>
      <c r="C146" s="114">
        <v>147021</v>
      </c>
      <c r="D146" s="114">
        <v>208407973</v>
      </c>
      <c r="E146" s="114">
        <v>8231.06</v>
      </c>
      <c r="F146" s="114">
        <v>4790286.4749999996</v>
      </c>
      <c r="G146" s="117">
        <v>5649.8618500000002</v>
      </c>
      <c r="H146" s="117">
        <v>1265.3681899999999</v>
      </c>
      <c r="I146" s="117">
        <v>2160.3924400000001</v>
      </c>
    </row>
    <row r="147" spans="2:9">
      <c r="B147" s="121">
        <v>44224</v>
      </c>
      <c r="C147" s="114">
        <v>152545</v>
      </c>
      <c r="D147" s="114">
        <v>233859308</v>
      </c>
      <c r="E147" s="114">
        <v>9410.89</v>
      </c>
      <c r="F147" s="114">
        <v>4840126.9649999999</v>
      </c>
      <c r="G147" s="117">
        <v>5724.3580899999997</v>
      </c>
      <c r="H147" s="117">
        <v>1280.3974800000001</v>
      </c>
      <c r="I147" s="117">
        <v>2191.20667</v>
      </c>
    </row>
    <row r="148" spans="2:9">
      <c r="B148" s="121">
        <v>44223</v>
      </c>
      <c r="C148" s="114">
        <v>154977</v>
      </c>
      <c r="D148" s="114">
        <v>219680215</v>
      </c>
      <c r="E148" s="114">
        <v>9059.0380000000005</v>
      </c>
      <c r="F148" s="114">
        <v>4822800.0839999998</v>
      </c>
      <c r="G148" s="117">
        <v>5714.7491799999998</v>
      </c>
      <c r="H148" s="117">
        <v>1279.8837000000001</v>
      </c>
      <c r="I148" s="117">
        <v>2178.6043800000002</v>
      </c>
    </row>
    <row r="149" spans="2:9">
      <c r="B149" s="121">
        <v>44222</v>
      </c>
      <c r="C149" s="114">
        <v>200231</v>
      </c>
      <c r="D149" s="114">
        <v>282877290</v>
      </c>
      <c r="E149" s="114">
        <v>11254.561</v>
      </c>
      <c r="F149" s="114">
        <v>4784472.0719999997</v>
      </c>
      <c r="G149" s="117">
        <v>5695.3770199999999</v>
      </c>
      <c r="H149" s="117">
        <v>1279.47945</v>
      </c>
      <c r="I149" s="117">
        <v>2162.9963400000001</v>
      </c>
    </row>
    <row r="150" spans="2:9">
      <c r="B150" s="121">
        <v>44221</v>
      </c>
      <c r="C150" s="114">
        <v>206182</v>
      </c>
      <c r="D150" s="114">
        <v>364177203</v>
      </c>
      <c r="E150" s="114">
        <v>15852.209000000001</v>
      </c>
      <c r="F150" s="114">
        <v>4853007.5880000005</v>
      </c>
      <c r="G150" s="117">
        <v>5789.9277199999997</v>
      </c>
      <c r="H150" s="117">
        <v>1296.91299</v>
      </c>
      <c r="I150" s="117">
        <v>2202.0113900000001</v>
      </c>
    </row>
    <row r="151" spans="2:9">
      <c r="B151" s="121">
        <v>44220</v>
      </c>
      <c r="C151" s="114">
        <v>187968</v>
      </c>
      <c r="D151" s="114">
        <v>336193469</v>
      </c>
      <c r="E151" s="114">
        <v>14586.264999999999</v>
      </c>
      <c r="F151" s="114">
        <v>4882822.9239999996</v>
      </c>
      <c r="G151" s="117">
        <v>5815.5472099999997</v>
      </c>
      <c r="H151" s="117">
        <v>1297.33233</v>
      </c>
      <c r="I151" s="117">
        <v>2210.1907099999999</v>
      </c>
    </row>
    <row r="152" spans="2:9">
      <c r="B152" s="121">
        <v>44217</v>
      </c>
      <c r="C152" s="114">
        <v>188171</v>
      </c>
      <c r="D152" s="114">
        <v>351028109</v>
      </c>
      <c r="E152" s="114">
        <v>12134.558000000001</v>
      </c>
      <c r="F152" s="114">
        <v>4922890.5209999997</v>
      </c>
      <c r="G152" s="117">
        <v>5836.1807600000002</v>
      </c>
      <c r="H152" s="117">
        <v>1294.6480799999999</v>
      </c>
      <c r="I152" s="117">
        <v>2208.4488500000002</v>
      </c>
    </row>
    <row r="153" spans="2:9">
      <c r="B153" s="121">
        <v>44216</v>
      </c>
      <c r="C153" s="114">
        <v>200751</v>
      </c>
      <c r="D153" s="114">
        <v>378057561</v>
      </c>
      <c r="E153" s="114">
        <v>14160.460999999999</v>
      </c>
      <c r="F153" s="114">
        <v>4918797.8509999998</v>
      </c>
      <c r="G153" s="117">
        <v>5827.56466</v>
      </c>
      <c r="H153" s="117">
        <v>1290.06593</v>
      </c>
      <c r="I153" s="117">
        <v>2207.49955</v>
      </c>
    </row>
    <row r="154" spans="2:9">
      <c r="B154" s="121">
        <v>44215</v>
      </c>
      <c r="C154" s="114">
        <v>196643</v>
      </c>
      <c r="D154" s="114">
        <v>406680700</v>
      </c>
      <c r="E154" s="114">
        <v>12909.018</v>
      </c>
      <c r="F154" s="114">
        <v>4896354.8640000001</v>
      </c>
      <c r="G154" s="117">
        <v>5820.8099300000003</v>
      </c>
      <c r="H154" s="117">
        <v>1291.8503000000001</v>
      </c>
      <c r="I154" s="117">
        <v>2203.3906200000001</v>
      </c>
    </row>
    <row r="155" spans="2:9">
      <c r="B155" s="121">
        <v>44214</v>
      </c>
      <c r="C155" s="114">
        <v>232389</v>
      </c>
      <c r="D155" s="114">
        <v>428858349</v>
      </c>
      <c r="E155" s="114">
        <v>15195.965</v>
      </c>
      <c r="F155" s="114">
        <v>4892892.2719999999</v>
      </c>
      <c r="G155" s="117">
        <v>5801.7221900000004</v>
      </c>
      <c r="H155" s="117">
        <v>1293.96982</v>
      </c>
      <c r="I155" s="117">
        <v>2195.0214900000001</v>
      </c>
    </row>
    <row r="156" spans="2:9">
      <c r="B156" s="121">
        <v>44213</v>
      </c>
      <c r="C156" s="114">
        <v>301634</v>
      </c>
      <c r="D156" s="114">
        <v>726985034</v>
      </c>
      <c r="E156" s="114">
        <v>23848.739000000001</v>
      </c>
      <c r="F156" s="114">
        <v>4959601.318</v>
      </c>
      <c r="G156" s="117">
        <v>5850.4372599999997</v>
      </c>
      <c r="H156" s="117">
        <v>1299.31853</v>
      </c>
      <c r="I156" s="117">
        <v>2208.8200200000001</v>
      </c>
    </row>
    <row r="157" spans="2:9">
      <c r="B157" s="121">
        <v>44210</v>
      </c>
      <c r="C157" s="114">
        <v>264831</v>
      </c>
      <c r="D157" s="114">
        <v>662276238</v>
      </c>
      <c r="E157" s="114">
        <v>20708.547999999999</v>
      </c>
      <c r="F157" s="114">
        <v>5017096.4800000004</v>
      </c>
      <c r="G157" s="117">
        <v>5909.3082599999998</v>
      </c>
      <c r="H157" s="117">
        <v>1323.5078599999999</v>
      </c>
      <c r="I157" s="117">
        <v>2236.77819</v>
      </c>
    </row>
    <row r="158" spans="2:9">
      <c r="B158" s="121">
        <v>44209</v>
      </c>
      <c r="C158" s="114">
        <v>306841</v>
      </c>
      <c r="D158" s="114">
        <v>615686968</v>
      </c>
      <c r="E158" s="114">
        <v>21084.982</v>
      </c>
      <c r="F158" s="114">
        <v>4903162.7280000001</v>
      </c>
      <c r="G158" s="117">
        <v>5770.0050000000001</v>
      </c>
      <c r="H158" s="117">
        <v>1301.63786</v>
      </c>
      <c r="I158" s="117">
        <v>2159.8829700000001</v>
      </c>
    </row>
    <row r="159" spans="2:9">
      <c r="B159" s="121">
        <v>44208</v>
      </c>
      <c r="C159" s="114">
        <v>272041</v>
      </c>
      <c r="D159" s="114">
        <v>679989660</v>
      </c>
      <c r="E159" s="114">
        <v>19826.437000000002</v>
      </c>
      <c r="F159" s="114">
        <v>4937511.2939999998</v>
      </c>
      <c r="G159" s="117">
        <v>5861.0208899999998</v>
      </c>
      <c r="H159" s="117">
        <v>1322.67031</v>
      </c>
      <c r="I159" s="117">
        <v>2194.98434</v>
      </c>
    </row>
    <row r="160" spans="2:9">
      <c r="B160" s="121">
        <v>44207</v>
      </c>
      <c r="C160" s="114">
        <v>241542</v>
      </c>
      <c r="D160" s="114">
        <v>574915825</v>
      </c>
      <c r="E160" s="114">
        <v>16756.157999999999</v>
      </c>
      <c r="F160" s="114">
        <v>4812510.608</v>
      </c>
      <c r="G160" s="117">
        <v>5718.75144</v>
      </c>
      <c r="H160" s="117">
        <v>1297.4144899999999</v>
      </c>
      <c r="I160" s="117">
        <v>2123.9655899999998</v>
      </c>
    </row>
    <row r="161" spans="2:9">
      <c r="B161" s="121">
        <v>44206</v>
      </c>
      <c r="C161" s="114">
        <v>231203</v>
      </c>
      <c r="D161" s="114">
        <v>597340790</v>
      </c>
      <c r="E161" s="114">
        <v>15056.822</v>
      </c>
      <c r="F161" s="114">
        <v>4745440.0619999999</v>
      </c>
      <c r="G161" s="117">
        <v>5634.0492700000004</v>
      </c>
      <c r="H161" s="117">
        <v>1273.91857</v>
      </c>
      <c r="I161" s="117">
        <v>2067.19094</v>
      </c>
    </row>
    <row r="162" spans="2:9">
      <c r="B162" s="121">
        <v>44203</v>
      </c>
      <c r="C162" s="114">
        <v>254292</v>
      </c>
      <c r="D162" s="114">
        <v>647298026</v>
      </c>
      <c r="E162" s="114">
        <v>17081.072</v>
      </c>
      <c r="F162" s="114">
        <v>4702700.3849999998</v>
      </c>
      <c r="G162" s="117">
        <v>5621.7660100000003</v>
      </c>
      <c r="H162" s="117">
        <v>1265.9351200000001</v>
      </c>
      <c r="I162" s="117">
        <v>2048.0661100000002</v>
      </c>
    </row>
    <row r="163" spans="2:9">
      <c r="B163" s="121">
        <v>44202</v>
      </c>
      <c r="C163" s="114">
        <v>252351</v>
      </c>
      <c r="D163" s="114">
        <v>552929925</v>
      </c>
      <c r="E163" s="114">
        <v>15774.641</v>
      </c>
      <c r="F163" s="114">
        <v>4692888.4349999996</v>
      </c>
      <c r="G163" s="117">
        <v>5640.1926999999996</v>
      </c>
      <c r="H163" s="117">
        <v>1281.2131199999999</v>
      </c>
      <c r="I163" s="117">
        <v>2072.0370899999998</v>
      </c>
    </row>
    <row r="164" spans="2:9">
      <c r="B164" s="121">
        <v>44201</v>
      </c>
      <c r="C164" s="114">
        <v>356507</v>
      </c>
      <c r="D164" s="114">
        <v>940908652</v>
      </c>
      <c r="E164" s="114">
        <v>25468.26</v>
      </c>
      <c r="F164" s="114">
        <v>4677035.9189999998</v>
      </c>
      <c r="G164" s="117">
        <v>5609.7066400000003</v>
      </c>
      <c r="H164" s="117">
        <v>1278.6797099999999</v>
      </c>
      <c r="I164" s="117">
        <v>2058.8608599999998</v>
      </c>
    </row>
    <row r="165" spans="2:9">
      <c r="B165" s="121">
        <v>44200</v>
      </c>
      <c r="C165" s="114">
        <v>293473</v>
      </c>
      <c r="D165" s="114">
        <v>741767611</v>
      </c>
      <c r="E165" s="114">
        <v>21930.163</v>
      </c>
      <c r="F165" s="114">
        <v>4687613.4249999998</v>
      </c>
      <c r="G165" s="117">
        <v>5652.3278899999996</v>
      </c>
      <c r="H165" s="117">
        <v>1297.8799100000001</v>
      </c>
      <c r="I165" s="117">
        <v>2091.78062</v>
      </c>
    </row>
    <row r="166" spans="2:9">
      <c r="B166" s="121">
        <v>44199</v>
      </c>
      <c r="C166" s="114">
        <v>258824</v>
      </c>
      <c r="D166" s="114">
        <v>671962335</v>
      </c>
      <c r="E166" s="114">
        <v>19257.733</v>
      </c>
      <c r="F166" s="114">
        <v>4646374.1830000002</v>
      </c>
      <c r="G166" s="117">
        <v>5618.9583499999999</v>
      </c>
      <c r="H166" s="117">
        <v>1299.5219999999999</v>
      </c>
      <c r="I166" s="117">
        <v>2078.9530500000001</v>
      </c>
    </row>
    <row r="167" spans="2:9">
      <c r="B167" s="121">
        <v>44195</v>
      </c>
      <c r="C167" s="114">
        <v>243988</v>
      </c>
      <c r="D167" s="114">
        <v>507414037</v>
      </c>
      <c r="E167" s="114">
        <v>15432.742</v>
      </c>
      <c r="F167" s="114">
        <v>4482300.5219999999</v>
      </c>
      <c r="G167" s="117">
        <v>5402.0658599999997</v>
      </c>
      <c r="H167" s="117">
        <v>1242.11293</v>
      </c>
      <c r="I167" s="117">
        <v>1963.9602600000001</v>
      </c>
    </row>
    <row r="168" spans="2:9">
      <c r="B168" s="121">
        <v>44194</v>
      </c>
      <c r="C168" s="114">
        <v>226838</v>
      </c>
      <c r="D168" s="114">
        <v>481045814</v>
      </c>
      <c r="E168" s="114">
        <v>13838.985000000001</v>
      </c>
      <c r="F168" s="114">
        <v>4442036.1679999996</v>
      </c>
      <c r="G168" s="117">
        <v>5358.2567799999997</v>
      </c>
      <c r="H168" s="117">
        <v>1233.4664700000001</v>
      </c>
      <c r="I168" s="117">
        <v>1936.5732499999999</v>
      </c>
    </row>
    <row r="169" spans="2:9">
      <c r="B169" s="121">
        <v>44193</v>
      </c>
      <c r="C169" s="114">
        <v>232457</v>
      </c>
      <c r="D169" s="114">
        <v>470197249</v>
      </c>
      <c r="E169" s="114">
        <v>13469.882</v>
      </c>
      <c r="F169" s="114">
        <v>4418284.426</v>
      </c>
      <c r="G169" s="117">
        <v>5344.0142400000004</v>
      </c>
      <c r="H169" s="117">
        <v>1231.6528599999999</v>
      </c>
      <c r="I169" s="117">
        <v>1924.2550699999999</v>
      </c>
    </row>
    <row r="170" spans="2:9">
      <c r="B170" s="121">
        <v>44192</v>
      </c>
      <c r="C170" s="114">
        <v>257007</v>
      </c>
      <c r="D170" s="114">
        <v>523145579</v>
      </c>
      <c r="E170" s="114">
        <v>15293.014999999999</v>
      </c>
      <c r="F170" s="114">
        <v>4393977.6440000003</v>
      </c>
      <c r="G170" s="117">
        <v>5328.2767899999999</v>
      </c>
      <c r="H170" s="117">
        <v>1226.7774999999999</v>
      </c>
      <c r="I170" s="117">
        <v>1915.67795</v>
      </c>
    </row>
    <row r="171" spans="2:9">
      <c r="B171" s="121">
        <v>44189</v>
      </c>
      <c r="C171" s="114">
        <v>202986</v>
      </c>
      <c r="D171" s="114">
        <v>440685258</v>
      </c>
      <c r="E171" s="114">
        <v>14056.851000000001</v>
      </c>
      <c r="F171" s="114">
        <v>4257945.58</v>
      </c>
      <c r="G171" s="117">
        <v>5218.3690699999997</v>
      </c>
      <c r="H171" s="117">
        <v>1203.67282</v>
      </c>
      <c r="I171" s="117">
        <v>1876.7351900000001</v>
      </c>
    </row>
    <row r="172" spans="2:9">
      <c r="B172" s="121">
        <v>44188</v>
      </c>
      <c r="C172" s="114">
        <v>207097</v>
      </c>
      <c r="D172" s="114">
        <v>353273597</v>
      </c>
      <c r="E172" s="114">
        <v>12448.781000000001</v>
      </c>
      <c r="F172" s="114">
        <v>4126808.0430000001</v>
      </c>
      <c r="G172" s="117">
        <v>5133.2983800000002</v>
      </c>
      <c r="H172" s="117">
        <v>1186.3012900000001</v>
      </c>
      <c r="I172" s="117">
        <v>1836.23558</v>
      </c>
    </row>
    <row r="173" spans="2:9">
      <c r="B173" s="121">
        <v>44187</v>
      </c>
      <c r="C173" s="114">
        <v>174421</v>
      </c>
      <c r="D173" s="114">
        <v>290192946</v>
      </c>
      <c r="E173" s="114">
        <v>9755.1550000000007</v>
      </c>
      <c r="F173" s="114">
        <v>4130335.1090000002</v>
      </c>
      <c r="G173" s="117">
        <v>5098.4885100000001</v>
      </c>
      <c r="H173" s="117">
        <v>1177.9987599999999</v>
      </c>
      <c r="I173" s="117">
        <v>1812.5209500000001</v>
      </c>
    </row>
    <row r="174" spans="2:9">
      <c r="B174" s="121">
        <v>44186</v>
      </c>
      <c r="C174" s="114">
        <v>191303</v>
      </c>
      <c r="D174" s="114">
        <v>330541979</v>
      </c>
      <c r="E174" s="114">
        <v>11373.451999999999</v>
      </c>
      <c r="F174" s="114">
        <v>4150629.38</v>
      </c>
      <c r="G174" s="117">
        <v>5115.1988600000004</v>
      </c>
      <c r="H174" s="117">
        <v>1182.91291</v>
      </c>
      <c r="I174" s="117">
        <v>1818.21343</v>
      </c>
    </row>
    <row r="175" spans="2:9">
      <c r="B175" s="121">
        <v>44185</v>
      </c>
      <c r="C175" s="114">
        <v>161740</v>
      </c>
      <c r="D175" s="114">
        <v>270117346</v>
      </c>
      <c r="E175" s="114">
        <v>8603.2620000000006</v>
      </c>
      <c r="F175" s="114">
        <v>4147087.5410000002</v>
      </c>
      <c r="G175" s="117">
        <v>5074.5862699999998</v>
      </c>
      <c r="H175" s="117">
        <v>1170.4114500000001</v>
      </c>
      <c r="I175" s="117">
        <v>1794.1383800000001</v>
      </c>
    </row>
    <row r="176" spans="2:9">
      <c r="B176" s="121">
        <v>44182</v>
      </c>
      <c r="C176" s="114">
        <v>147968</v>
      </c>
      <c r="D176" s="114">
        <v>233816896</v>
      </c>
      <c r="E176" s="114">
        <v>7050.665</v>
      </c>
      <c r="F176" s="114">
        <v>4169472.3709999998</v>
      </c>
      <c r="G176" s="117">
        <v>5108.0365199999997</v>
      </c>
      <c r="H176" s="117">
        <v>1180.0925199999999</v>
      </c>
      <c r="I176" s="117">
        <v>1798.6182799999999</v>
      </c>
    </row>
    <row r="177" spans="2:9">
      <c r="B177" s="121">
        <v>44180</v>
      </c>
      <c r="C177" s="114">
        <v>187094</v>
      </c>
      <c r="D177" s="114">
        <v>321476192</v>
      </c>
      <c r="E177" s="114">
        <v>9720.4359999999997</v>
      </c>
      <c r="F177" s="114">
        <v>4180564.6159999999</v>
      </c>
      <c r="G177" s="117">
        <v>5123.0658999999996</v>
      </c>
      <c r="H177" s="117">
        <v>1185.5297499999999</v>
      </c>
      <c r="I177" s="117">
        <v>1806.03962</v>
      </c>
    </row>
    <row r="178" spans="2:9">
      <c r="B178" s="121">
        <v>44179</v>
      </c>
      <c r="C178" s="114">
        <v>187418</v>
      </c>
      <c r="D178" s="114">
        <v>356992871</v>
      </c>
      <c r="E178" s="114">
        <v>9793.3790000000008</v>
      </c>
      <c r="F178" s="114">
        <v>4168639.1170000001</v>
      </c>
      <c r="G178" s="117">
        <v>5147.0243</v>
      </c>
      <c r="H178" s="117">
        <v>1192.50881</v>
      </c>
      <c r="I178" s="117">
        <v>1813.2011500000001</v>
      </c>
    </row>
    <row r="179" spans="2:9">
      <c r="B179" s="121">
        <v>44178</v>
      </c>
      <c r="C179" s="114">
        <v>190466</v>
      </c>
      <c r="D179" s="114">
        <v>422951746</v>
      </c>
      <c r="E179" s="114">
        <v>10033.813</v>
      </c>
      <c r="F179" s="114">
        <v>4162613.156</v>
      </c>
      <c r="G179" s="117">
        <v>5126.4305299999996</v>
      </c>
      <c r="H179" s="117">
        <v>1180.62519</v>
      </c>
      <c r="I179" s="117">
        <v>1798.7476099999999</v>
      </c>
    </row>
    <row r="180" spans="2:9">
      <c r="B180" s="121">
        <v>44175</v>
      </c>
      <c r="C180" s="114">
        <v>177856</v>
      </c>
      <c r="D180" s="114">
        <v>358861511</v>
      </c>
      <c r="E180" s="114">
        <v>9365.8050000000003</v>
      </c>
      <c r="F180" s="114">
        <v>4106177.335</v>
      </c>
      <c r="G180" s="117">
        <v>5094.6622600000001</v>
      </c>
      <c r="H180" s="117">
        <v>1169.5254600000001</v>
      </c>
      <c r="I180" s="117">
        <v>1775.15687</v>
      </c>
    </row>
    <row r="181" spans="2:9">
      <c r="B181" s="121">
        <v>44174</v>
      </c>
      <c r="C181" s="114">
        <v>165408</v>
      </c>
      <c r="D181" s="114">
        <v>323094183</v>
      </c>
      <c r="E181" s="114">
        <v>8253.1129999999994</v>
      </c>
      <c r="F181" s="114">
        <v>4062747.878</v>
      </c>
      <c r="G181" s="117">
        <v>5069.8834100000004</v>
      </c>
      <c r="H181" s="117">
        <v>1163.60158</v>
      </c>
      <c r="I181" s="117">
        <v>1767.1051</v>
      </c>
    </row>
    <row r="182" spans="2:9">
      <c r="B182" s="121">
        <v>44173</v>
      </c>
      <c r="C182" s="114">
        <v>153382</v>
      </c>
      <c r="D182" s="114">
        <v>288700637</v>
      </c>
      <c r="E182" s="114">
        <v>7195.9350000000004</v>
      </c>
      <c r="F182" s="114">
        <v>4048705.057</v>
      </c>
      <c r="G182" s="117">
        <v>5049.8015100000002</v>
      </c>
      <c r="H182" s="117">
        <v>1158.40536</v>
      </c>
      <c r="I182" s="117">
        <v>1760.2294099999999</v>
      </c>
    </row>
    <row r="183" spans="2:9">
      <c r="B183" s="121">
        <v>44172</v>
      </c>
      <c r="C183" s="114">
        <v>170937</v>
      </c>
      <c r="D183" s="114">
        <v>330619255</v>
      </c>
      <c r="E183" s="114">
        <v>8481.27</v>
      </c>
      <c r="F183" s="114">
        <v>4045289.318</v>
      </c>
      <c r="G183" s="117">
        <v>5053.49244</v>
      </c>
      <c r="H183" s="117">
        <v>1159.6412700000001</v>
      </c>
      <c r="I183" s="117">
        <v>1763.2115699999999</v>
      </c>
    </row>
    <row r="184" spans="2:9">
      <c r="B184" s="121">
        <v>44171</v>
      </c>
      <c r="C184" s="114">
        <v>178327</v>
      </c>
      <c r="D184" s="114">
        <v>333320253</v>
      </c>
      <c r="E184" s="114">
        <v>8438.0020000000004</v>
      </c>
      <c r="F184" s="114">
        <v>4030108.1639999999</v>
      </c>
      <c r="G184" s="117">
        <v>5024.3891599999997</v>
      </c>
      <c r="H184" s="117">
        <v>1150.80834</v>
      </c>
      <c r="I184" s="117">
        <v>1748.6404299999999</v>
      </c>
    </row>
    <row r="185" spans="2:9">
      <c r="B185" s="121">
        <v>44168</v>
      </c>
      <c r="C185" s="114">
        <v>162154</v>
      </c>
      <c r="D185" s="114">
        <v>298709471</v>
      </c>
      <c r="E185" s="114">
        <v>8226.3940000000002</v>
      </c>
      <c r="F185" s="114">
        <v>3992786.2620000001</v>
      </c>
      <c r="G185" s="117">
        <v>4974.8392100000001</v>
      </c>
      <c r="H185" s="117">
        <v>1135.5369900000001</v>
      </c>
      <c r="I185" s="117">
        <v>1727.1296</v>
      </c>
    </row>
    <row r="186" spans="2:9">
      <c r="B186" s="121">
        <v>44167</v>
      </c>
      <c r="C186" s="114">
        <v>170887</v>
      </c>
      <c r="D186" s="114">
        <v>293906950</v>
      </c>
      <c r="E186" s="114">
        <v>8410.7819999999992</v>
      </c>
      <c r="F186" s="114">
        <v>3965123.6660000002</v>
      </c>
      <c r="G186" s="117">
        <v>4934.8624799999998</v>
      </c>
      <c r="H186" s="117">
        <v>1126.6212399999999</v>
      </c>
      <c r="I186" s="117">
        <v>1704.9820400000001</v>
      </c>
    </row>
    <row r="187" spans="2:9">
      <c r="B187" s="121">
        <v>44166</v>
      </c>
      <c r="C187" s="114">
        <v>140792</v>
      </c>
      <c r="D187" s="114">
        <v>253470673</v>
      </c>
      <c r="E187" s="114">
        <v>6638.473</v>
      </c>
      <c r="F187" s="114">
        <v>3927800.625</v>
      </c>
      <c r="G187" s="117">
        <v>4903.9556700000003</v>
      </c>
      <c r="H187" s="117">
        <v>1120.3570500000001</v>
      </c>
      <c r="I187" s="117">
        <v>1695.5067899999999</v>
      </c>
    </row>
    <row r="188" spans="2:9">
      <c r="B188" s="121">
        <v>44165</v>
      </c>
      <c r="C188" s="114">
        <v>164206</v>
      </c>
      <c r="D188" s="114">
        <v>295952601</v>
      </c>
      <c r="E188" s="114">
        <v>8042.1019999999999</v>
      </c>
      <c r="F188" s="114">
        <v>3899792.1370000001</v>
      </c>
      <c r="G188" s="117">
        <v>4866.8422700000001</v>
      </c>
      <c r="H188" s="117">
        <v>1113.9750300000001</v>
      </c>
      <c r="I188" s="117">
        <v>1687.40049</v>
      </c>
    </row>
    <row r="189" spans="2:9">
      <c r="B189" s="121">
        <v>44164</v>
      </c>
      <c r="C189" s="114">
        <v>147288</v>
      </c>
      <c r="D189" s="114">
        <v>287096846</v>
      </c>
      <c r="E189" s="114">
        <v>7662.1509999999998</v>
      </c>
      <c r="F189" s="114">
        <v>3907958.6370000001</v>
      </c>
      <c r="G189" s="117">
        <v>4881.8212999999996</v>
      </c>
      <c r="H189" s="117">
        <v>1120.9187099999999</v>
      </c>
      <c r="I189" s="117">
        <v>1698.79952</v>
      </c>
    </row>
    <row r="190" spans="2:9">
      <c r="B190" s="121">
        <v>44161</v>
      </c>
      <c r="C190" s="114">
        <v>152160</v>
      </c>
      <c r="D190" s="114">
        <v>277756747</v>
      </c>
      <c r="E190" s="114">
        <v>7583.3280000000004</v>
      </c>
      <c r="F190" s="114">
        <v>3905335.648</v>
      </c>
      <c r="G190" s="117">
        <v>4869.0928599999997</v>
      </c>
      <c r="H190" s="117">
        <v>1118.8516</v>
      </c>
      <c r="I190" s="117">
        <v>1689.7002</v>
      </c>
    </row>
    <row r="191" spans="2:9">
      <c r="B191" s="121">
        <v>44160</v>
      </c>
      <c r="C191" s="114">
        <v>140259</v>
      </c>
      <c r="D191" s="114">
        <v>258298551</v>
      </c>
      <c r="E191" s="114">
        <v>6027.4440000000004</v>
      </c>
      <c r="F191" s="114">
        <v>3904474.9929999998</v>
      </c>
      <c r="G191" s="117">
        <v>4861.8783199999998</v>
      </c>
      <c r="H191" s="117">
        <v>1117.2428299999999</v>
      </c>
      <c r="I191" s="117">
        <v>1681.9456700000001</v>
      </c>
    </row>
    <row r="192" spans="2:9">
      <c r="B192" s="121">
        <v>44159</v>
      </c>
      <c r="C192" s="114">
        <v>128968</v>
      </c>
      <c r="D192" s="114">
        <v>259395895</v>
      </c>
      <c r="E192" s="114">
        <v>6710.3969999999999</v>
      </c>
      <c r="F192" s="114">
        <v>3893341.1570000001</v>
      </c>
      <c r="G192" s="117">
        <v>4833.1956899999996</v>
      </c>
      <c r="H192" s="117">
        <v>1112.82645</v>
      </c>
      <c r="I192" s="117">
        <v>1674.7076199999999</v>
      </c>
    </row>
    <row r="193" spans="2:9">
      <c r="B193" s="121">
        <v>44158</v>
      </c>
      <c r="C193" s="114">
        <v>127756</v>
      </c>
      <c r="D193" s="114">
        <v>220268799</v>
      </c>
      <c r="E193" s="114">
        <v>6212.8540000000003</v>
      </c>
      <c r="F193" s="114">
        <v>3877235.3849999998</v>
      </c>
      <c r="G193" s="117">
        <v>4817.7006300000003</v>
      </c>
      <c r="H193" s="117">
        <v>1107.68815</v>
      </c>
      <c r="I193" s="117">
        <v>1669.8760299999999</v>
      </c>
    </row>
    <row r="194" spans="2:9">
      <c r="B194" s="121">
        <v>44157</v>
      </c>
      <c r="C194" s="114">
        <v>110030</v>
      </c>
      <c r="D194" s="114">
        <v>189527853</v>
      </c>
      <c r="E194" s="114">
        <v>4955.3900000000003</v>
      </c>
      <c r="F194" s="114">
        <v>3904016.04</v>
      </c>
      <c r="G194" s="117">
        <v>4845.0921099999996</v>
      </c>
      <c r="H194" s="117">
        <v>1123.9254900000001</v>
      </c>
      <c r="I194" s="117">
        <v>1687.7816800000001</v>
      </c>
    </row>
    <row r="195" spans="2:9">
      <c r="B195" s="121">
        <v>44154</v>
      </c>
      <c r="C195" s="114">
        <v>131354</v>
      </c>
      <c r="D195" s="114">
        <v>245635281</v>
      </c>
      <c r="E195" s="114">
        <v>5853.13</v>
      </c>
      <c r="F195" s="114">
        <v>3932998.2620000001</v>
      </c>
      <c r="G195" s="117">
        <v>4879.9645499999997</v>
      </c>
      <c r="H195" s="117">
        <v>1128.88069</v>
      </c>
      <c r="I195" s="117">
        <v>1701.33934</v>
      </c>
    </row>
    <row r="196" spans="2:9">
      <c r="B196" s="121">
        <v>44153</v>
      </c>
      <c r="C196" s="114">
        <v>117243</v>
      </c>
      <c r="D196" s="114">
        <v>259283517</v>
      </c>
      <c r="E196" s="114">
        <v>5449.9319999999998</v>
      </c>
      <c r="F196" s="114">
        <v>3943240.8480000002</v>
      </c>
      <c r="G196" s="117">
        <v>4887.1245799999997</v>
      </c>
      <c r="H196" s="117">
        <v>1126.55359</v>
      </c>
      <c r="I196" s="117">
        <v>1699.77899</v>
      </c>
    </row>
    <row r="197" spans="2:9">
      <c r="B197" s="121">
        <v>44152</v>
      </c>
      <c r="C197" s="114">
        <v>153126</v>
      </c>
      <c r="D197" s="114">
        <v>382089244</v>
      </c>
      <c r="E197" s="114">
        <v>7909.1790000000001</v>
      </c>
      <c r="F197" s="114">
        <v>3959646.0729999999</v>
      </c>
      <c r="G197" s="117">
        <v>4905.0969999999998</v>
      </c>
      <c r="H197" s="117">
        <v>1126.95271</v>
      </c>
      <c r="I197" s="117">
        <v>1704.0309099999999</v>
      </c>
    </row>
    <row r="198" spans="2:9">
      <c r="B198" s="121">
        <v>44151</v>
      </c>
      <c r="C198" s="114">
        <v>152545</v>
      </c>
      <c r="D198" s="114">
        <v>425555917</v>
      </c>
      <c r="E198" s="114">
        <v>7901.5879999999997</v>
      </c>
      <c r="F198" s="114">
        <v>3954949</v>
      </c>
      <c r="G198" s="117">
        <v>4871.4198399999996</v>
      </c>
      <c r="H198" s="117">
        <v>1122.97155</v>
      </c>
      <c r="I198" s="117">
        <v>1696.8050499999999</v>
      </c>
    </row>
    <row r="199" spans="2:9">
      <c r="B199" s="121">
        <v>44150</v>
      </c>
      <c r="C199" s="114">
        <v>169542</v>
      </c>
      <c r="D199" s="114">
        <v>516381408</v>
      </c>
      <c r="E199" s="114">
        <v>11977.209000000001</v>
      </c>
      <c r="F199" s="114">
        <v>3960154.4279999998</v>
      </c>
      <c r="G199" s="117">
        <v>4867.7398000000003</v>
      </c>
      <c r="H199" s="117">
        <v>1114.5968</v>
      </c>
      <c r="I199" s="117">
        <v>1696.5330300000001</v>
      </c>
    </row>
    <row r="200" spans="2:9">
      <c r="B200" s="121">
        <v>44147</v>
      </c>
      <c r="C200" s="114">
        <v>175337</v>
      </c>
      <c r="D200" s="114">
        <v>428530777</v>
      </c>
      <c r="E200" s="114">
        <v>9880.6980000000003</v>
      </c>
      <c r="F200" s="114">
        <v>3984753.89</v>
      </c>
      <c r="G200" s="117">
        <v>4905.0356199999997</v>
      </c>
      <c r="H200" s="117">
        <v>1117.43712</v>
      </c>
      <c r="I200" s="117">
        <v>1711.59537</v>
      </c>
    </row>
    <row r="201" spans="2:9">
      <c r="B201" s="121">
        <v>44146</v>
      </c>
      <c r="C201" s="114">
        <v>175696</v>
      </c>
      <c r="D201" s="114">
        <v>488726838</v>
      </c>
      <c r="E201" s="114">
        <v>9752.6929999999993</v>
      </c>
      <c r="F201" s="114">
        <v>3969836.5950000002</v>
      </c>
      <c r="G201" s="117">
        <v>4883.6980700000004</v>
      </c>
      <c r="H201" s="117">
        <v>1115.5288399999999</v>
      </c>
      <c r="I201" s="117">
        <v>1710.43262</v>
      </c>
    </row>
    <row r="202" spans="2:9">
      <c r="B202" s="121">
        <v>44145</v>
      </c>
      <c r="C202" s="114">
        <v>167418</v>
      </c>
      <c r="D202" s="114">
        <v>371123561</v>
      </c>
      <c r="E202" s="114">
        <v>9251.1389999999992</v>
      </c>
      <c r="F202" s="114">
        <v>3980190.7089999998</v>
      </c>
      <c r="G202" s="117">
        <v>4899.6476400000001</v>
      </c>
      <c r="H202" s="117">
        <v>1112.80169</v>
      </c>
      <c r="I202" s="117">
        <v>1703.32537</v>
      </c>
    </row>
    <row r="203" spans="2:9">
      <c r="B203" s="121">
        <v>44144</v>
      </c>
      <c r="C203" s="114">
        <v>170163</v>
      </c>
      <c r="D203" s="114">
        <v>348528474</v>
      </c>
      <c r="E203" s="114">
        <v>8813.2970000000005</v>
      </c>
      <c r="F203" s="114">
        <v>3997977.713</v>
      </c>
      <c r="G203" s="117">
        <v>4928.0799900000002</v>
      </c>
      <c r="H203" s="117">
        <v>1121.15823</v>
      </c>
      <c r="I203" s="117">
        <v>1719.86355</v>
      </c>
    </row>
    <row r="204" spans="2:9">
      <c r="B204" s="121">
        <v>44143</v>
      </c>
      <c r="C204" s="114">
        <v>161992</v>
      </c>
      <c r="D204" s="114">
        <v>307618844</v>
      </c>
      <c r="E204" s="114">
        <v>7866.5929999999998</v>
      </c>
      <c r="F204" s="114">
        <v>3997622.6349999998</v>
      </c>
      <c r="G204" s="117">
        <v>4923.6585699999996</v>
      </c>
      <c r="H204" s="117">
        <v>1116.73756</v>
      </c>
      <c r="I204" s="117">
        <v>1718.80189</v>
      </c>
    </row>
    <row r="205" spans="2:9">
      <c r="B205" s="121">
        <v>44140</v>
      </c>
      <c r="C205" s="114">
        <v>179615</v>
      </c>
      <c r="D205" s="114">
        <v>326808805</v>
      </c>
      <c r="E205" s="114">
        <v>9288.5110000000004</v>
      </c>
      <c r="F205" s="114">
        <v>3980412.2769999998</v>
      </c>
      <c r="G205" s="117">
        <v>4942.1216400000003</v>
      </c>
      <c r="H205" s="117">
        <v>1120.47055</v>
      </c>
      <c r="I205" s="117">
        <v>1725.64131</v>
      </c>
    </row>
    <row r="206" spans="2:9">
      <c r="B206" s="121">
        <v>44139</v>
      </c>
      <c r="C206" s="114">
        <v>158852</v>
      </c>
      <c r="D206" s="114">
        <v>273743364</v>
      </c>
      <c r="E206" s="114">
        <v>8207.7540000000008</v>
      </c>
      <c r="F206" s="114">
        <v>3949564.5970000001</v>
      </c>
      <c r="G206" s="117">
        <v>4919.6047900000003</v>
      </c>
      <c r="H206" s="117">
        <v>1114.8472400000001</v>
      </c>
      <c r="I206" s="117">
        <v>1706.4294</v>
      </c>
    </row>
    <row r="207" spans="2:9">
      <c r="B207" s="121">
        <v>44138</v>
      </c>
      <c r="C207" s="114">
        <v>163572</v>
      </c>
      <c r="D207" s="114">
        <v>334224609</v>
      </c>
      <c r="E207" s="114">
        <v>7951.268</v>
      </c>
      <c r="F207" s="114">
        <v>3950634.827</v>
      </c>
      <c r="G207" s="117">
        <v>4928.0181400000001</v>
      </c>
      <c r="H207" s="117">
        <v>1115.5534700000001</v>
      </c>
      <c r="I207" s="117">
        <v>1702.3726799999999</v>
      </c>
    </row>
    <row r="208" spans="2:9">
      <c r="B208" s="121">
        <v>44137</v>
      </c>
      <c r="C208" s="114">
        <v>180146</v>
      </c>
      <c r="D208" s="114">
        <v>337323318</v>
      </c>
      <c r="E208" s="114">
        <v>8923.4920000000002</v>
      </c>
      <c r="F208" s="114">
        <v>3956403.298</v>
      </c>
      <c r="G208" s="117">
        <v>4918.3842599999998</v>
      </c>
      <c r="H208" s="117">
        <v>1112.21958</v>
      </c>
      <c r="I208" s="117">
        <v>1698.98315</v>
      </c>
    </row>
    <row r="209" spans="2:9">
      <c r="B209" s="121">
        <v>44136</v>
      </c>
      <c r="C209" s="114">
        <v>159102</v>
      </c>
      <c r="D209" s="114">
        <v>327850202</v>
      </c>
      <c r="E209" s="114">
        <v>7853.5060000000003</v>
      </c>
      <c r="F209" s="114">
        <v>3950997.0120000001</v>
      </c>
      <c r="G209" s="117">
        <v>4896.6857300000001</v>
      </c>
      <c r="H209" s="117">
        <v>1110.9054100000001</v>
      </c>
      <c r="I209" s="117">
        <v>1700.01649</v>
      </c>
    </row>
    <row r="210" spans="2:9">
      <c r="B210" s="121">
        <v>44133</v>
      </c>
      <c r="C210" s="114">
        <v>176980</v>
      </c>
      <c r="D210" s="114">
        <v>374595079</v>
      </c>
      <c r="E210" s="114">
        <v>9633.5969999999998</v>
      </c>
      <c r="F210" s="114">
        <v>3912515.0120000001</v>
      </c>
      <c r="G210" s="117">
        <v>4846.1022000000003</v>
      </c>
      <c r="H210" s="117">
        <v>1098.8002200000001</v>
      </c>
      <c r="I210" s="117">
        <v>1680.13238</v>
      </c>
    </row>
    <row r="211" spans="2:9">
      <c r="B211" s="121">
        <v>44132</v>
      </c>
      <c r="C211" s="114">
        <v>207968</v>
      </c>
      <c r="D211" s="114">
        <v>449229748</v>
      </c>
      <c r="E211" s="114">
        <v>11120.302</v>
      </c>
      <c r="F211" s="114">
        <v>3889870.554</v>
      </c>
      <c r="G211" s="117">
        <v>4838.5231800000001</v>
      </c>
      <c r="H211" s="117">
        <v>1094.27764</v>
      </c>
      <c r="I211" s="117">
        <v>1665.4992199999999</v>
      </c>
    </row>
    <row r="212" spans="2:9">
      <c r="B212" s="121">
        <v>44131</v>
      </c>
      <c r="C212" s="114">
        <v>184192</v>
      </c>
      <c r="D212" s="114">
        <v>354508970</v>
      </c>
      <c r="E212" s="114">
        <v>10009.305</v>
      </c>
      <c r="F212" s="114">
        <v>3914866.1919999998</v>
      </c>
      <c r="G212" s="117">
        <v>4867.9651700000004</v>
      </c>
      <c r="H212" s="117">
        <v>1103.05357</v>
      </c>
      <c r="I212" s="117">
        <v>1675.4097999999999</v>
      </c>
    </row>
    <row r="213" spans="2:9">
      <c r="B213" s="121">
        <v>44129</v>
      </c>
      <c r="C213" s="114">
        <v>184710</v>
      </c>
      <c r="D213" s="114">
        <v>316398384</v>
      </c>
      <c r="E213" s="114">
        <v>8859.6489999999994</v>
      </c>
      <c r="F213" s="114">
        <v>3933545.0970000001</v>
      </c>
      <c r="G213" s="117">
        <v>4892.0141700000004</v>
      </c>
      <c r="H213" s="117">
        <v>1109.46558</v>
      </c>
      <c r="I213" s="117">
        <v>1682.91516</v>
      </c>
    </row>
    <row r="214" spans="2:9">
      <c r="B214" s="121">
        <v>44126</v>
      </c>
      <c r="C214" s="114">
        <v>202300</v>
      </c>
      <c r="D214" s="114">
        <v>346193122</v>
      </c>
      <c r="E214" s="114">
        <v>10290.334000000001</v>
      </c>
      <c r="F214" s="114">
        <v>3965750.5210000002</v>
      </c>
      <c r="G214" s="117">
        <v>4914.0366899999999</v>
      </c>
      <c r="H214" s="117">
        <v>1114.17111</v>
      </c>
      <c r="I214" s="117">
        <v>1692.43787</v>
      </c>
    </row>
    <row r="215" spans="2:9">
      <c r="B215" s="121">
        <v>44125</v>
      </c>
      <c r="C215" s="114">
        <v>173459</v>
      </c>
      <c r="D215" s="114">
        <v>294830967</v>
      </c>
      <c r="E215" s="114">
        <v>8552.5450000000001</v>
      </c>
      <c r="F215" s="114">
        <v>3980992.1970000002</v>
      </c>
      <c r="G215" s="117">
        <v>4916.85016</v>
      </c>
      <c r="H215" s="117">
        <v>1116.74856</v>
      </c>
      <c r="I215" s="117">
        <v>1695.07059</v>
      </c>
    </row>
    <row r="216" spans="2:9">
      <c r="B216" s="121">
        <v>44124</v>
      </c>
      <c r="C216" s="114">
        <v>187143</v>
      </c>
      <c r="D216" s="114">
        <v>324139062</v>
      </c>
      <c r="E216" s="114">
        <v>9150.5139999999992</v>
      </c>
      <c r="F216" s="114">
        <v>3981936.4619999998</v>
      </c>
      <c r="G216" s="117">
        <v>4917.2528700000003</v>
      </c>
      <c r="H216" s="117">
        <v>1119.09968</v>
      </c>
      <c r="I216" s="117">
        <v>1694.3901499999999</v>
      </c>
    </row>
    <row r="217" spans="2:9">
      <c r="B217" s="121">
        <v>44123</v>
      </c>
      <c r="C217" s="114">
        <v>167697</v>
      </c>
      <c r="D217" s="114">
        <v>286694905</v>
      </c>
      <c r="E217" s="114">
        <v>7841.4530000000004</v>
      </c>
      <c r="F217" s="114">
        <v>3986155.301</v>
      </c>
      <c r="G217" s="117">
        <v>4902.1555200000003</v>
      </c>
      <c r="H217" s="117">
        <v>1114.57177</v>
      </c>
      <c r="I217" s="117">
        <v>1690.27963</v>
      </c>
    </row>
    <row r="218" spans="2:9">
      <c r="B218" s="121">
        <v>44122</v>
      </c>
      <c r="C218" s="114">
        <v>152227</v>
      </c>
      <c r="D218" s="114">
        <v>237411902</v>
      </c>
      <c r="E218" s="114">
        <v>6573.0749999999998</v>
      </c>
      <c r="F218" s="114">
        <v>3987092.537</v>
      </c>
      <c r="G218" s="117">
        <v>4877.6531599999998</v>
      </c>
      <c r="H218" s="117">
        <v>1111.2273299999999</v>
      </c>
      <c r="I218" s="117">
        <v>1675.5520799999999</v>
      </c>
    </row>
    <row r="219" spans="2:9">
      <c r="B219" s="121">
        <v>44119</v>
      </c>
      <c r="C219" s="114">
        <v>130374</v>
      </c>
      <c r="D219" s="114">
        <v>225677476</v>
      </c>
      <c r="E219" s="114">
        <v>5480.7430000000004</v>
      </c>
      <c r="F219" s="114">
        <v>3985519.753</v>
      </c>
      <c r="G219" s="117">
        <v>4872.2969000000003</v>
      </c>
      <c r="H219" s="117">
        <v>1112.9689100000001</v>
      </c>
      <c r="I219" s="117">
        <v>1670.4529299999999</v>
      </c>
    </row>
    <row r="220" spans="2:9">
      <c r="B220" s="121">
        <v>44118</v>
      </c>
      <c r="C220" s="114">
        <v>160677</v>
      </c>
      <c r="D220" s="114">
        <v>261601729</v>
      </c>
      <c r="E220" s="114">
        <v>6507.1750000000002</v>
      </c>
      <c r="F220" s="114">
        <v>3946649.148</v>
      </c>
      <c r="G220" s="117">
        <v>4839.0536300000003</v>
      </c>
      <c r="H220" s="117">
        <v>1108.4530199999999</v>
      </c>
      <c r="I220" s="117">
        <v>1656.32617</v>
      </c>
    </row>
    <row r="221" spans="2:9">
      <c r="B221" s="121">
        <v>44117</v>
      </c>
      <c r="C221" s="114">
        <v>139729</v>
      </c>
      <c r="D221" s="114">
        <v>251241149</v>
      </c>
      <c r="E221" s="114">
        <v>5898.51</v>
      </c>
      <c r="F221" s="114">
        <v>3926764.2659999998</v>
      </c>
      <c r="G221" s="117">
        <v>4839.8583900000003</v>
      </c>
      <c r="H221" s="117">
        <v>1103.75083</v>
      </c>
      <c r="I221" s="117">
        <v>1649.1904999999999</v>
      </c>
    </row>
    <row r="222" spans="2:9">
      <c r="B222" s="121">
        <v>44116</v>
      </c>
      <c r="C222" s="114">
        <v>156753</v>
      </c>
      <c r="D222" s="114">
        <v>314105473</v>
      </c>
      <c r="E222" s="114">
        <v>6944.9629999999997</v>
      </c>
      <c r="F222" s="114">
        <v>3926133.3859999999</v>
      </c>
      <c r="G222" s="117">
        <v>4809.7046300000002</v>
      </c>
      <c r="H222" s="117">
        <v>1096.2419</v>
      </c>
      <c r="I222" s="117">
        <v>1637.49434</v>
      </c>
    </row>
    <row r="223" spans="2:9">
      <c r="B223" s="121">
        <v>44115</v>
      </c>
      <c r="C223" s="114">
        <v>181853</v>
      </c>
      <c r="D223" s="114">
        <v>399781093</v>
      </c>
      <c r="E223" s="114">
        <v>8751.0650000000005</v>
      </c>
      <c r="F223" s="114">
        <v>3971430.3020000001</v>
      </c>
      <c r="G223" s="117">
        <v>4858.3618500000002</v>
      </c>
      <c r="H223" s="117">
        <v>1098.63582</v>
      </c>
      <c r="I223" s="117">
        <v>1647.5962</v>
      </c>
    </row>
    <row r="224" spans="2:9">
      <c r="B224" s="121">
        <v>44112</v>
      </c>
      <c r="C224" s="114">
        <v>173049</v>
      </c>
      <c r="D224" s="114">
        <v>368228078</v>
      </c>
      <c r="E224" s="114">
        <v>7938.1090000000004</v>
      </c>
      <c r="F224" s="114">
        <v>3996740.5619999999</v>
      </c>
      <c r="G224" s="117">
        <v>4916.9713599999995</v>
      </c>
      <c r="H224" s="117">
        <v>1108.79602</v>
      </c>
      <c r="I224" s="117">
        <v>1669.3743400000001</v>
      </c>
    </row>
    <row r="225" spans="2:9">
      <c r="B225" s="121">
        <v>44111</v>
      </c>
      <c r="C225" s="114">
        <v>184824</v>
      </c>
      <c r="D225" s="114">
        <v>431017199</v>
      </c>
      <c r="E225" s="114">
        <v>8887.0709999999999</v>
      </c>
      <c r="F225" s="114">
        <v>4026777.39</v>
      </c>
      <c r="G225" s="117">
        <v>4934.4654499999997</v>
      </c>
      <c r="H225" s="117">
        <v>1111.9346700000001</v>
      </c>
      <c r="I225" s="117">
        <v>1677.6660300000001</v>
      </c>
    </row>
    <row r="226" spans="2:9">
      <c r="B226" s="121">
        <v>44110</v>
      </c>
      <c r="C226" s="114">
        <v>205804</v>
      </c>
      <c r="D226" s="114">
        <v>414244740</v>
      </c>
      <c r="E226" s="114">
        <v>10677.216</v>
      </c>
      <c r="F226" s="114">
        <v>4038769.23</v>
      </c>
      <c r="G226" s="117">
        <v>4928.8672200000001</v>
      </c>
      <c r="H226" s="117">
        <v>1109.95381</v>
      </c>
      <c r="I226" s="117">
        <v>1678.48705</v>
      </c>
    </row>
    <row r="227" spans="2:9">
      <c r="B227" s="121">
        <v>44109</v>
      </c>
      <c r="C227" s="114">
        <v>196991</v>
      </c>
      <c r="D227" s="114">
        <v>366931375</v>
      </c>
      <c r="E227" s="114">
        <v>9653.5470000000005</v>
      </c>
      <c r="F227" s="114">
        <v>4036750.6310000001</v>
      </c>
      <c r="G227" s="117">
        <v>4946.6781799999999</v>
      </c>
      <c r="H227" s="117">
        <v>1112.7743800000001</v>
      </c>
      <c r="I227" s="117">
        <v>1685.2470800000001</v>
      </c>
    </row>
    <row r="228" spans="2:9">
      <c r="B228" s="121">
        <v>44108</v>
      </c>
      <c r="C228" s="114">
        <v>169964</v>
      </c>
      <c r="D228" s="114">
        <v>359325494</v>
      </c>
      <c r="E228" s="114">
        <v>8893.7479999999996</v>
      </c>
      <c r="F228" s="114">
        <v>4045765.15</v>
      </c>
      <c r="G228" s="117">
        <v>4997.9984400000003</v>
      </c>
      <c r="H228" s="117">
        <v>1123.0461399999999</v>
      </c>
      <c r="I228" s="117">
        <v>1707.4964399999999</v>
      </c>
    </row>
    <row r="229" spans="2:9">
      <c r="B229" s="121">
        <v>44105</v>
      </c>
      <c r="C229" s="114">
        <v>170075</v>
      </c>
      <c r="D229" s="114">
        <v>376624889</v>
      </c>
      <c r="E229" s="114">
        <v>8734.94</v>
      </c>
      <c r="F229" s="114">
        <v>4033955.2880000002</v>
      </c>
      <c r="G229" s="117">
        <v>4995.3199199999999</v>
      </c>
      <c r="H229" s="117">
        <v>1126.6183699999999</v>
      </c>
      <c r="I229" s="117">
        <v>1710.7172499999999</v>
      </c>
    </row>
    <row r="230" spans="2:9">
      <c r="B230" s="121">
        <v>44104</v>
      </c>
      <c r="C230" s="114">
        <v>176327</v>
      </c>
      <c r="D230" s="114">
        <v>390571747</v>
      </c>
      <c r="E230" s="114">
        <v>9143.7150000000001</v>
      </c>
      <c r="F230" s="114">
        <v>3996422.07</v>
      </c>
      <c r="G230" s="117">
        <v>4963.2942400000002</v>
      </c>
      <c r="H230" s="117">
        <v>1120.38698</v>
      </c>
      <c r="I230" s="117">
        <v>1695.99962</v>
      </c>
    </row>
    <row r="231" spans="2:9">
      <c r="B231" s="121">
        <v>44103</v>
      </c>
      <c r="C231" s="114">
        <v>171651</v>
      </c>
      <c r="D231" s="114">
        <v>330638395</v>
      </c>
      <c r="E231" s="114">
        <v>8530.0409999999993</v>
      </c>
      <c r="F231" s="114">
        <v>3986568.2919999999</v>
      </c>
      <c r="G231" s="117">
        <v>4982.3747400000002</v>
      </c>
      <c r="H231" s="117">
        <v>1125.5302899999999</v>
      </c>
      <c r="I231" s="117">
        <v>1705.13993</v>
      </c>
    </row>
    <row r="232" spans="2:9">
      <c r="B232" s="121">
        <v>44102</v>
      </c>
      <c r="C232" s="114">
        <v>178818</v>
      </c>
      <c r="D232" s="114">
        <v>353957622</v>
      </c>
      <c r="E232" s="114">
        <v>8794.9580000000005</v>
      </c>
      <c r="F232" s="114">
        <v>3978767.7080000001</v>
      </c>
      <c r="G232" s="117">
        <v>5003.6255700000002</v>
      </c>
      <c r="H232" s="117">
        <v>1131.0584100000001</v>
      </c>
      <c r="I232" s="117">
        <v>1712.6135200000001</v>
      </c>
    </row>
    <row r="233" spans="2:9">
      <c r="B233" s="121">
        <v>44101</v>
      </c>
      <c r="C233" s="114">
        <v>205197</v>
      </c>
      <c r="D233" s="114">
        <v>391667967</v>
      </c>
      <c r="E233" s="114">
        <v>10344.227000000001</v>
      </c>
      <c r="F233" s="114">
        <v>3952553.14</v>
      </c>
      <c r="G233" s="117">
        <v>4971.6145500000002</v>
      </c>
      <c r="H233" s="117">
        <v>1121.5905299999999</v>
      </c>
      <c r="I233" s="117">
        <v>1690.7895699999999</v>
      </c>
    </row>
    <row r="234" spans="2:9">
      <c r="B234" s="121">
        <v>44098</v>
      </c>
      <c r="C234" s="114">
        <v>185393</v>
      </c>
      <c r="D234" s="114">
        <v>348214649</v>
      </c>
      <c r="E234" s="114">
        <v>8805.2379999999994</v>
      </c>
      <c r="F234" s="114">
        <v>3946516.3229999999</v>
      </c>
      <c r="G234" s="117">
        <v>4978.77837</v>
      </c>
      <c r="H234" s="117">
        <v>1126.30783</v>
      </c>
      <c r="I234" s="117">
        <v>1701.19875</v>
      </c>
    </row>
    <row r="235" spans="2:9">
      <c r="B235" s="121">
        <v>44097</v>
      </c>
      <c r="C235" s="114">
        <v>176741</v>
      </c>
      <c r="D235" s="114">
        <v>343615731</v>
      </c>
      <c r="E235" s="114">
        <v>8818.1419999999998</v>
      </c>
      <c r="F235" s="114">
        <v>3892325.7080000001</v>
      </c>
      <c r="G235" s="117">
        <v>4972.1330799999996</v>
      </c>
      <c r="H235" s="117">
        <v>1125.8215399999999</v>
      </c>
      <c r="I235" s="117">
        <v>1708.48722</v>
      </c>
    </row>
    <row r="236" spans="2:9">
      <c r="B236" s="121">
        <v>44096</v>
      </c>
      <c r="C236" s="114">
        <v>164977</v>
      </c>
      <c r="D236" s="114">
        <v>301175668</v>
      </c>
      <c r="E236" s="114">
        <v>7299.2110000000002</v>
      </c>
      <c r="F236" s="114">
        <v>3769176.9989999998</v>
      </c>
      <c r="G236" s="117">
        <v>4970.1059500000001</v>
      </c>
      <c r="H236" s="117">
        <v>1126.7379599999999</v>
      </c>
      <c r="I236" s="117">
        <v>1714.3456200000001</v>
      </c>
    </row>
    <row r="237" spans="2:9">
      <c r="B237" s="121">
        <v>44095</v>
      </c>
      <c r="C237" s="114">
        <v>210880</v>
      </c>
      <c r="D237" s="114">
        <v>489004848</v>
      </c>
      <c r="E237" s="114">
        <v>9775.8780000000006</v>
      </c>
      <c r="F237" s="114">
        <v>3795500.986</v>
      </c>
      <c r="G237" s="117">
        <v>5012.1252999999997</v>
      </c>
      <c r="H237" s="117">
        <v>1138.1135200000001</v>
      </c>
      <c r="I237" s="117">
        <v>1726.9622099999999</v>
      </c>
    </row>
    <row r="238" spans="2:9">
      <c r="B238" s="121">
        <v>44094</v>
      </c>
      <c r="C238" s="114">
        <v>212615</v>
      </c>
      <c r="D238" s="114">
        <v>391857319</v>
      </c>
      <c r="E238" s="114">
        <v>11038.803</v>
      </c>
      <c r="F238" s="114">
        <v>3839617.9509999999</v>
      </c>
      <c r="G238" s="117">
        <v>5088.8701899999996</v>
      </c>
      <c r="H238" s="117">
        <v>1153.3826799999999</v>
      </c>
      <c r="I238" s="117">
        <v>1752.8674799999999</v>
      </c>
    </row>
    <row r="239" spans="2:9">
      <c r="B239" s="121">
        <v>44091</v>
      </c>
      <c r="C239" s="114">
        <v>204832</v>
      </c>
      <c r="D239" s="114">
        <v>365430972</v>
      </c>
      <c r="E239" s="114">
        <v>10137.992</v>
      </c>
      <c r="F239" s="114">
        <v>3856327.148</v>
      </c>
      <c r="G239" s="117">
        <v>5104.6519900000003</v>
      </c>
      <c r="H239" s="117">
        <v>1163.0608199999999</v>
      </c>
      <c r="I239" s="117">
        <v>1761.6032399999999</v>
      </c>
    </row>
    <row r="240" spans="2:9">
      <c r="B240" s="121">
        <v>44090</v>
      </c>
      <c r="C240" s="114">
        <v>228668</v>
      </c>
      <c r="D240" s="114">
        <v>395749725</v>
      </c>
      <c r="E240" s="114">
        <v>11472.528</v>
      </c>
      <c r="F240" s="114">
        <v>3867846.946</v>
      </c>
      <c r="G240" s="117">
        <v>5116.8104199999998</v>
      </c>
      <c r="H240" s="117">
        <v>1168.8389999999999</v>
      </c>
      <c r="I240" s="117">
        <v>1764.1177700000001</v>
      </c>
    </row>
    <row r="241" spans="2:9">
      <c r="B241" s="121">
        <v>44089</v>
      </c>
      <c r="C241" s="114">
        <v>206287</v>
      </c>
      <c r="D241" s="114">
        <v>365128705</v>
      </c>
      <c r="E241" s="114">
        <v>9955.9590000000007</v>
      </c>
      <c r="F241" s="114">
        <v>3862167.43</v>
      </c>
      <c r="G241" s="117">
        <v>5100.54799</v>
      </c>
      <c r="H241" s="117">
        <v>1170.5679700000001</v>
      </c>
      <c r="I241" s="117">
        <v>1761.3395499999999</v>
      </c>
    </row>
    <row r="242" spans="2:9">
      <c r="B242" s="121">
        <v>44088</v>
      </c>
      <c r="C242" s="114">
        <v>223433</v>
      </c>
      <c r="D242" s="114">
        <v>425389336</v>
      </c>
      <c r="E242" s="114">
        <v>11489.558999999999</v>
      </c>
      <c r="F242" s="114">
        <v>3852602.0070000002</v>
      </c>
      <c r="G242" s="117">
        <v>5092.1451100000004</v>
      </c>
      <c r="H242" s="117">
        <v>1170.4200900000001</v>
      </c>
      <c r="I242" s="117">
        <v>1756.0056199999999</v>
      </c>
    </row>
    <row r="243" spans="2:9">
      <c r="B243" s="121">
        <v>44087</v>
      </c>
      <c r="C243" s="114">
        <v>254813</v>
      </c>
      <c r="D243" s="114">
        <v>531056035</v>
      </c>
      <c r="E243" s="114">
        <v>13297.282999999999</v>
      </c>
      <c r="F243" s="114">
        <v>3846549.389</v>
      </c>
      <c r="G243" s="117">
        <v>5094.0599899999997</v>
      </c>
      <c r="H243" s="117">
        <v>1170.6605999999999</v>
      </c>
      <c r="I243" s="117">
        <v>1756.88744</v>
      </c>
    </row>
    <row r="244" spans="2:9">
      <c r="B244" s="121">
        <v>44084</v>
      </c>
      <c r="C244" s="114">
        <v>195546</v>
      </c>
      <c r="D244" s="114">
        <v>359114402</v>
      </c>
      <c r="E244" s="114">
        <v>10245.477999999999</v>
      </c>
      <c r="F244" s="114">
        <v>3789419.7059999998</v>
      </c>
      <c r="G244" s="117">
        <v>5011.2956700000004</v>
      </c>
      <c r="H244" s="117">
        <v>1158.5276200000001</v>
      </c>
      <c r="I244" s="117">
        <v>1740.2348400000001</v>
      </c>
    </row>
    <row r="245" spans="2:9">
      <c r="B245" s="121">
        <v>44083</v>
      </c>
      <c r="C245" s="114">
        <v>211967</v>
      </c>
      <c r="D245" s="114">
        <v>367344272</v>
      </c>
      <c r="E245" s="114">
        <v>10779.781999999999</v>
      </c>
      <c r="F245" s="114">
        <v>3763241.9270000001</v>
      </c>
      <c r="G245" s="117">
        <v>4971.6899000000003</v>
      </c>
      <c r="H245" s="117">
        <v>1146.4454000000001</v>
      </c>
      <c r="I245" s="117">
        <v>1726.90218</v>
      </c>
    </row>
    <row r="246" spans="2:9">
      <c r="B246" s="121">
        <v>44082</v>
      </c>
      <c r="C246" s="114">
        <v>235793</v>
      </c>
      <c r="D246" s="114">
        <v>400656379</v>
      </c>
      <c r="E246" s="114">
        <v>11901.526</v>
      </c>
      <c r="F246" s="114">
        <v>3756469.517</v>
      </c>
      <c r="G246" s="117">
        <v>4978.3271199999999</v>
      </c>
      <c r="H246" s="117">
        <v>1150.20164</v>
      </c>
      <c r="I246" s="117">
        <v>1734.23161</v>
      </c>
    </row>
    <row r="247" spans="2:9">
      <c r="B247" s="121">
        <v>44081</v>
      </c>
      <c r="C247" s="114">
        <v>193970</v>
      </c>
      <c r="D247" s="114">
        <v>367701648</v>
      </c>
      <c r="E247" s="114">
        <v>9761.2800000000007</v>
      </c>
      <c r="F247" s="114">
        <v>3736913.8829999999</v>
      </c>
      <c r="G247" s="117">
        <v>4959.1833900000001</v>
      </c>
      <c r="H247" s="117">
        <v>1142.6819</v>
      </c>
      <c r="I247" s="117">
        <v>1723.91345</v>
      </c>
    </row>
    <row r="248" spans="2:9">
      <c r="B248" s="121">
        <v>44080</v>
      </c>
      <c r="C248" s="114">
        <v>209065</v>
      </c>
      <c r="D248" s="114">
        <v>354604851</v>
      </c>
      <c r="E248" s="114">
        <v>10259.923000000001</v>
      </c>
      <c r="F248" s="114">
        <v>3730268.6710000001</v>
      </c>
      <c r="G248" s="117">
        <v>4948.5661499999997</v>
      </c>
      <c r="H248" s="117">
        <v>1141.0388499999999</v>
      </c>
      <c r="I248" s="117">
        <v>1716.8361</v>
      </c>
    </row>
    <row r="249" spans="2:9">
      <c r="B249" s="121">
        <v>44077</v>
      </c>
      <c r="C249" s="114">
        <v>218483</v>
      </c>
      <c r="D249" s="114">
        <v>359803689</v>
      </c>
      <c r="E249" s="114">
        <v>10938.806</v>
      </c>
      <c r="F249" s="114">
        <v>3725877.057</v>
      </c>
      <c r="G249" s="117">
        <v>4927.8239800000001</v>
      </c>
      <c r="H249" s="117">
        <v>1141.8249499999999</v>
      </c>
      <c r="I249" s="117">
        <v>1715.41284</v>
      </c>
    </row>
    <row r="250" spans="2:9">
      <c r="B250" s="121">
        <v>44076</v>
      </c>
      <c r="C250" s="114">
        <v>181432</v>
      </c>
      <c r="D250" s="114">
        <v>302446046</v>
      </c>
      <c r="E250" s="114">
        <v>12013.521000000001</v>
      </c>
      <c r="F250" s="114">
        <v>3706350.821</v>
      </c>
      <c r="G250" s="117">
        <v>4891.5303400000003</v>
      </c>
      <c r="H250" s="117">
        <v>1137.3356100000001</v>
      </c>
      <c r="I250" s="117">
        <v>1714.65056</v>
      </c>
    </row>
    <row r="251" spans="2:9">
      <c r="B251" s="121">
        <v>44075</v>
      </c>
      <c r="C251" s="114">
        <v>170532</v>
      </c>
      <c r="D251" s="114">
        <v>239729877</v>
      </c>
      <c r="E251" s="114">
        <v>7774.2719999999999</v>
      </c>
      <c r="F251" s="114">
        <v>3687942.1549999998</v>
      </c>
      <c r="G251" s="117">
        <v>4862.2235700000001</v>
      </c>
      <c r="H251" s="117">
        <v>1131.3759</v>
      </c>
      <c r="I251" s="117">
        <v>1696.4094600000001</v>
      </c>
    </row>
    <row r="252" spans="2:9">
      <c r="B252" s="121">
        <v>44074</v>
      </c>
      <c r="C252" s="114">
        <v>198801</v>
      </c>
      <c r="D252" s="114">
        <v>318366445</v>
      </c>
      <c r="E252" s="114">
        <v>11667.78</v>
      </c>
      <c r="F252" s="114">
        <v>3698344.85</v>
      </c>
      <c r="G252" s="117">
        <v>4879.1481000000003</v>
      </c>
      <c r="H252" s="117">
        <v>1132.8477</v>
      </c>
      <c r="I252" s="117">
        <v>1699.54521</v>
      </c>
    </row>
    <row r="253" spans="2:9">
      <c r="B253" s="121">
        <v>44070</v>
      </c>
      <c r="C253" s="114">
        <v>188217</v>
      </c>
      <c r="D253" s="114">
        <v>272757096</v>
      </c>
      <c r="E253" s="114">
        <v>9071.3629999999994</v>
      </c>
      <c r="F253" s="114">
        <v>3696561.96</v>
      </c>
      <c r="G253" s="117">
        <v>4873.1765500000001</v>
      </c>
      <c r="H253" s="117">
        <v>1130.61058</v>
      </c>
      <c r="I253" s="117">
        <v>1690.10094</v>
      </c>
    </row>
    <row r="254" spans="2:9">
      <c r="B254" s="121">
        <v>44069</v>
      </c>
      <c r="C254" s="114">
        <v>178622</v>
      </c>
      <c r="D254" s="114">
        <v>237436286</v>
      </c>
      <c r="E254" s="114">
        <v>7837.0720000000001</v>
      </c>
      <c r="F254" s="114">
        <v>3674185.108</v>
      </c>
      <c r="G254" s="117">
        <v>4827.57863</v>
      </c>
      <c r="H254" s="117">
        <v>1126.1359199999999</v>
      </c>
      <c r="I254" s="117">
        <v>1679.0515</v>
      </c>
    </row>
    <row r="255" spans="2:9">
      <c r="B255" s="121">
        <v>44068</v>
      </c>
      <c r="C255" s="114">
        <v>167417</v>
      </c>
      <c r="D255" s="114">
        <v>272082869</v>
      </c>
      <c r="E255" s="114">
        <v>7860.1869999999999</v>
      </c>
      <c r="F255" s="114">
        <v>3631125.1069999998</v>
      </c>
      <c r="G255" s="117">
        <v>4781.57107</v>
      </c>
      <c r="H255" s="117">
        <v>1113.8069499999999</v>
      </c>
      <c r="I255" s="117">
        <v>1660.53684</v>
      </c>
    </row>
    <row r="256" spans="2:9">
      <c r="B256" s="121">
        <v>44067</v>
      </c>
      <c r="C256" s="114">
        <v>164788</v>
      </c>
      <c r="D256" s="114">
        <v>259457956</v>
      </c>
      <c r="E256" s="114">
        <v>7293.6930000000002</v>
      </c>
      <c r="F256" s="114">
        <v>3611040.8470000001</v>
      </c>
      <c r="G256" s="117">
        <v>4762.4374500000004</v>
      </c>
      <c r="H256" s="117">
        <v>1104.29781</v>
      </c>
      <c r="I256" s="117">
        <v>1645.7327600000001</v>
      </c>
    </row>
    <row r="257" spans="2:9">
      <c r="B257" s="121">
        <v>44066</v>
      </c>
      <c r="C257" s="114">
        <v>187983</v>
      </c>
      <c r="D257" s="114">
        <v>347778627</v>
      </c>
      <c r="E257" s="114">
        <v>9379.8989999999994</v>
      </c>
      <c r="F257" s="114">
        <v>3616839.76</v>
      </c>
      <c r="G257" s="117">
        <v>4794.9222600000003</v>
      </c>
      <c r="H257" s="117">
        <v>1107.5264999999999</v>
      </c>
      <c r="I257" s="117">
        <v>1650.9858300000001</v>
      </c>
    </row>
    <row r="258" spans="2:9">
      <c r="B258" s="121">
        <v>44063</v>
      </c>
      <c r="C258" s="114">
        <v>184178</v>
      </c>
      <c r="D258" s="114">
        <v>357087029</v>
      </c>
      <c r="E258" s="114">
        <v>9368.9509999999991</v>
      </c>
      <c r="F258" s="114">
        <v>3597897.4449999998</v>
      </c>
      <c r="G258" s="117">
        <v>4794.0694599999997</v>
      </c>
      <c r="H258" s="117">
        <v>1100.3385599999999</v>
      </c>
      <c r="I258" s="117">
        <v>1647.0661</v>
      </c>
    </row>
    <row r="259" spans="2:9">
      <c r="B259" s="121">
        <v>44062</v>
      </c>
      <c r="C259" s="114">
        <v>202793</v>
      </c>
      <c r="D259" s="114">
        <v>419921761</v>
      </c>
      <c r="E259" s="114">
        <v>11490.319</v>
      </c>
      <c r="F259" s="114">
        <v>3592443.8790000002</v>
      </c>
      <c r="G259" s="117">
        <v>4790.6770200000001</v>
      </c>
      <c r="H259" s="117">
        <v>1094.4045900000001</v>
      </c>
      <c r="I259" s="117">
        <v>1644.44901</v>
      </c>
    </row>
    <row r="260" spans="2:9">
      <c r="B260" s="121">
        <v>44061</v>
      </c>
      <c r="C260" s="114">
        <v>207570</v>
      </c>
      <c r="D260" s="114">
        <v>411403513</v>
      </c>
      <c r="E260" s="114">
        <v>10524.915000000001</v>
      </c>
      <c r="F260" s="114">
        <v>3557810.159</v>
      </c>
      <c r="G260" s="117">
        <v>4720.1026400000001</v>
      </c>
      <c r="H260" s="117">
        <v>1080.9327800000001</v>
      </c>
      <c r="I260" s="117">
        <v>1608.9690499999999</v>
      </c>
    </row>
    <row r="261" spans="2:9">
      <c r="B261" s="121">
        <v>44060</v>
      </c>
      <c r="C261" s="114">
        <v>247832</v>
      </c>
      <c r="D261" s="114">
        <v>547130796</v>
      </c>
      <c r="E261" s="114">
        <v>14082.593000000001</v>
      </c>
      <c r="F261" s="114">
        <v>3595959.398</v>
      </c>
      <c r="G261" s="117">
        <v>4785.0414000000001</v>
      </c>
      <c r="H261" s="117">
        <v>1096.5654999999999</v>
      </c>
      <c r="I261" s="117">
        <v>1618.0544199999999</v>
      </c>
    </row>
    <row r="262" spans="2:9">
      <c r="B262" s="121">
        <v>44059</v>
      </c>
      <c r="C262" s="114">
        <v>230966</v>
      </c>
      <c r="D262" s="114">
        <v>514413103</v>
      </c>
      <c r="E262" s="114">
        <v>13513.316000000001</v>
      </c>
      <c r="F262" s="114">
        <v>3635204.2429999998</v>
      </c>
      <c r="G262" s="117">
        <v>4859.48891</v>
      </c>
      <c r="H262" s="117">
        <v>1109.8829900000001</v>
      </c>
      <c r="I262" s="117">
        <v>1639.8951999999999</v>
      </c>
    </row>
    <row r="263" spans="2:9">
      <c r="B263" s="121">
        <v>44056</v>
      </c>
      <c r="C263" s="114">
        <v>218897</v>
      </c>
      <c r="D263" s="114">
        <v>466890916</v>
      </c>
      <c r="E263" s="114">
        <v>12077.752</v>
      </c>
      <c r="F263" s="114">
        <v>3550876.486</v>
      </c>
      <c r="G263" s="117">
        <v>4703.3200299999999</v>
      </c>
      <c r="H263" s="117">
        <v>1088.46234</v>
      </c>
      <c r="I263" s="117">
        <v>1594.3062500000001</v>
      </c>
    </row>
    <row r="264" spans="2:9">
      <c r="B264" s="121">
        <v>44055</v>
      </c>
      <c r="C264" s="114">
        <v>215395</v>
      </c>
      <c r="D264" s="114">
        <v>390722157</v>
      </c>
      <c r="E264" s="114">
        <v>11203.848</v>
      </c>
      <c r="F264" s="114">
        <v>3522198.0589999999</v>
      </c>
      <c r="G264" s="117">
        <v>4633.3779100000002</v>
      </c>
      <c r="H264" s="117">
        <v>1088.32808</v>
      </c>
      <c r="I264" s="117">
        <v>1581.4614300000001</v>
      </c>
    </row>
    <row r="265" spans="2:9">
      <c r="B265" s="121">
        <v>44053</v>
      </c>
      <c r="C265" s="114">
        <v>214716</v>
      </c>
      <c r="D265" s="114">
        <v>370125869</v>
      </c>
      <c r="E265" s="114">
        <v>10480.865</v>
      </c>
      <c r="F265" s="114">
        <v>3454168.65</v>
      </c>
      <c r="G265" s="117">
        <v>4533.0552500000003</v>
      </c>
      <c r="H265" s="117">
        <v>1063.9069400000001</v>
      </c>
      <c r="I265" s="117">
        <v>1544.13498</v>
      </c>
    </row>
    <row r="266" spans="2:9">
      <c r="B266" s="121">
        <v>44052</v>
      </c>
      <c r="C266" s="114">
        <v>217288</v>
      </c>
      <c r="D266" s="114">
        <v>430628542</v>
      </c>
      <c r="E266" s="114">
        <v>11286.466</v>
      </c>
      <c r="F266" s="114">
        <v>3451343.9190000002</v>
      </c>
      <c r="G266" s="117">
        <v>4545.1546099999996</v>
      </c>
      <c r="H266" s="117">
        <v>1058.3063999999999</v>
      </c>
      <c r="I266" s="117">
        <v>1540.3351600000001</v>
      </c>
    </row>
    <row r="267" spans="2:9">
      <c r="B267" s="121">
        <v>44049</v>
      </c>
      <c r="C267" s="114">
        <v>166241</v>
      </c>
      <c r="D267" s="114">
        <v>315846626</v>
      </c>
      <c r="E267" s="114">
        <v>8365.3829999999998</v>
      </c>
      <c r="F267" s="114">
        <v>3336859.3829999999</v>
      </c>
      <c r="G267" s="117">
        <v>4364.8316100000002</v>
      </c>
      <c r="H267" s="117">
        <v>1011.107</v>
      </c>
      <c r="I267" s="117">
        <v>1475.8758600000001</v>
      </c>
    </row>
    <row r="268" spans="2:9">
      <c r="B268" s="121">
        <v>44048</v>
      </c>
      <c r="C268" s="114">
        <v>152753</v>
      </c>
      <c r="D268" s="114">
        <v>278661292</v>
      </c>
      <c r="E268" s="114">
        <v>7183.4430000000002</v>
      </c>
      <c r="F268" s="114">
        <v>3318824.8640000001</v>
      </c>
      <c r="G268" s="117">
        <v>4307.1549800000003</v>
      </c>
      <c r="H268" s="117">
        <v>997.42657999999994</v>
      </c>
      <c r="I268" s="117">
        <v>1452.4157399999999</v>
      </c>
    </row>
    <row r="269" spans="2:9">
      <c r="B269" s="121">
        <v>44047</v>
      </c>
      <c r="C269" s="114">
        <v>151867</v>
      </c>
      <c r="D269" s="114">
        <v>250869768</v>
      </c>
      <c r="E269" s="114">
        <v>6766.5829999999996</v>
      </c>
      <c r="F269" s="114">
        <v>3312360.287</v>
      </c>
      <c r="G269" s="117">
        <v>4299.1098000000002</v>
      </c>
      <c r="H269" s="117">
        <v>999.71149000000003</v>
      </c>
      <c r="I269" s="117">
        <v>1454.8876700000001</v>
      </c>
    </row>
    <row r="270" spans="2:9">
      <c r="B270" s="121">
        <v>44046</v>
      </c>
      <c r="C270" s="114">
        <v>143216</v>
      </c>
      <c r="D270" s="114">
        <v>240964971</v>
      </c>
      <c r="E270" s="114">
        <v>6723.625</v>
      </c>
      <c r="F270" s="114">
        <v>3287907.287</v>
      </c>
      <c r="G270" s="117">
        <v>4271.8156399999998</v>
      </c>
      <c r="H270" s="117">
        <v>993.13823000000002</v>
      </c>
      <c r="I270" s="117">
        <v>1442.78819</v>
      </c>
    </row>
    <row r="271" spans="2:9">
      <c r="B271" s="121">
        <v>44042</v>
      </c>
      <c r="C271" s="114">
        <v>121017</v>
      </c>
      <c r="D271" s="114">
        <v>178726088</v>
      </c>
      <c r="E271" s="114">
        <v>5809.0789999999997</v>
      </c>
      <c r="F271" s="114">
        <v>3257327.6009999998</v>
      </c>
      <c r="G271" s="117">
        <v>4214.4299799999999</v>
      </c>
      <c r="H271" s="117">
        <v>976.49977999999999</v>
      </c>
      <c r="I271" s="117">
        <v>1420.6397300000001</v>
      </c>
    </row>
    <row r="272" spans="2:9">
      <c r="B272" s="121">
        <v>44041</v>
      </c>
      <c r="C272" s="114">
        <v>95161</v>
      </c>
      <c r="D272" s="114">
        <v>111598962</v>
      </c>
      <c r="E272" s="114">
        <v>3995.2150000000001</v>
      </c>
      <c r="F272" s="114">
        <v>3233469.6230000001</v>
      </c>
      <c r="G272" s="117">
        <v>4171.2092199999997</v>
      </c>
      <c r="H272" s="117">
        <v>964.65908999999999</v>
      </c>
      <c r="I272" s="117">
        <v>1401.7929899999999</v>
      </c>
    </row>
    <row r="273" spans="2:9">
      <c r="B273" s="121">
        <v>44040</v>
      </c>
      <c r="C273" s="114">
        <v>99590</v>
      </c>
      <c r="D273" s="114">
        <v>129404402</v>
      </c>
      <c r="E273" s="114">
        <v>4446.0379999999996</v>
      </c>
      <c r="F273" s="114">
        <v>3227620.89</v>
      </c>
      <c r="G273" s="117">
        <v>4156.5462200000002</v>
      </c>
      <c r="H273" s="117">
        <v>963.86032999999998</v>
      </c>
      <c r="I273" s="117">
        <v>1402.5470800000001</v>
      </c>
    </row>
    <row r="274" spans="2:9">
      <c r="B274" s="121">
        <v>44039</v>
      </c>
      <c r="C274" s="114">
        <v>93273</v>
      </c>
      <c r="D274" s="114">
        <v>132614083</v>
      </c>
      <c r="E274" s="114">
        <v>4371.8209999999999</v>
      </c>
      <c r="F274" s="114">
        <v>3220895.4539999999</v>
      </c>
      <c r="G274" s="117">
        <v>4145.38051</v>
      </c>
      <c r="H274" s="117">
        <v>965.95012999999994</v>
      </c>
      <c r="I274" s="117">
        <v>1400.88212</v>
      </c>
    </row>
    <row r="275" spans="2:9">
      <c r="B275" s="121">
        <v>44038</v>
      </c>
      <c r="C275" s="114">
        <v>79599</v>
      </c>
      <c r="D275" s="114">
        <v>100727379</v>
      </c>
      <c r="E275" s="114">
        <v>3715.5410000000002</v>
      </c>
      <c r="F275" s="114">
        <v>3217606.8450000002</v>
      </c>
      <c r="G275" s="117">
        <v>4129.0750099999996</v>
      </c>
      <c r="H275" s="117">
        <v>963.95015999999998</v>
      </c>
      <c r="I275" s="117">
        <v>1397.67713</v>
      </c>
    </row>
    <row r="276" spans="2:9">
      <c r="B276" s="121">
        <v>44035</v>
      </c>
      <c r="C276" s="114">
        <v>67795</v>
      </c>
      <c r="D276" s="114">
        <v>84550419</v>
      </c>
      <c r="E276" s="114">
        <v>2625.154</v>
      </c>
      <c r="F276" s="114">
        <v>3175281.1880000001</v>
      </c>
      <c r="G276" s="117">
        <v>4080.9384</v>
      </c>
      <c r="H276" s="117">
        <v>946.41796999999997</v>
      </c>
      <c r="I276" s="117">
        <v>1374.5889299999999</v>
      </c>
    </row>
    <row r="277" spans="2:9">
      <c r="B277" s="121">
        <v>44034</v>
      </c>
      <c r="C277" s="114">
        <v>65829</v>
      </c>
      <c r="D277" s="114">
        <v>85384642</v>
      </c>
      <c r="E277" s="114">
        <v>2474.7829999999999</v>
      </c>
      <c r="F277" s="114">
        <v>3168481.9079999998</v>
      </c>
      <c r="G277" s="117">
        <v>4076.7909300000001</v>
      </c>
      <c r="H277" s="117">
        <v>945.38530000000003</v>
      </c>
      <c r="I277" s="117">
        <v>1371.9068600000001</v>
      </c>
    </row>
    <row r="278" spans="2:9">
      <c r="B278" s="121">
        <v>44033</v>
      </c>
      <c r="C278" s="114">
        <v>68991</v>
      </c>
      <c r="D278" s="114">
        <v>79680447</v>
      </c>
      <c r="E278" s="114">
        <v>2528.91</v>
      </c>
      <c r="F278" s="114">
        <v>3171665.648</v>
      </c>
      <c r="G278" s="117">
        <v>4085.7971200000002</v>
      </c>
      <c r="H278" s="117">
        <v>948.31550000000004</v>
      </c>
      <c r="I278" s="117">
        <v>1372.0873899999999</v>
      </c>
    </row>
    <row r="279" spans="2:9">
      <c r="B279" s="121">
        <v>44032</v>
      </c>
      <c r="C279" s="114">
        <v>54466</v>
      </c>
      <c r="D279" s="114">
        <v>84201942</v>
      </c>
      <c r="E279" s="114">
        <v>2404.7530000000002</v>
      </c>
      <c r="F279" s="114">
        <v>3162534.5079999999</v>
      </c>
      <c r="G279" s="117">
        <v>4070.15481</v>
      </c>
      <c r="H279" s="117">
        <v>944.03359999999998</v>
      </c>
      <c r="I279" s="117">
        <v>1364.6844000000001</v>
      </c>
    </row>
    <row r="280" spans="2:9">
      <c r="B280" s="121">
        <v>44031</v>
      </c>
      <c r="C280" s="114">
        <v>54107</v>
      </c>
      <c r="D280" s="114">
        <v>77350383</v>
      </c>
      <c r="E280" s="114">
        <v>2344.4760000000001</v>
      </c>
      <c r="F280" s="114">
        <v>3150870.1409999998</v>
      </c>
      <c r="G280" s="117">
        <v>4050.6499399999998</v>
      </c>
      <c r="H280" s="117">
        <v>938.96982000000003</v>
      </c>
      <c r="I280" s="117">
        <v>1356.6412499999999</v>
      </c>
    </row>
    <row r="281" spans="2:9">
      <c r="B281" s="121">
        <v>44028</v>
      </c>
      <c r="C281" s="114">
        <v>55335</v>
      </c>
      <c r="D281" s="114">
        <v>71091618</v>
      </c>
      <c r="E281" s="114">
        <v>2259.721</v>
      </c>
      <c r="F281" s="114">
        <v>3154774.5219999999</v>
      </c>
      <c r="G281" s="117">
        <v>4069.11337</v>
      </c>
      <c r="H281" s="117">
        <v>945.81205999999997</v>
      </c>
      <c r="I281" s="117">
        <v>1368.7622200000001</v>
      </c>
    </row>
    <row r="282" spans="2:9">
      <c r="B282" s="121">
        <v>44027</v>
      </c>
      <c r="C282" s="114">
        <v>61243</v>
      </c>
      <c r="D282" s="114">
        <v>79660614</v>
      </c>
      <c r="E282" s="114">
        <v>2678.3719999999998</v>
      </c>
      <c r="F282" s="114">
        <v>3158212.71</v>
      </c>
      <c r="G282" s="117">
        <v>4079.0704900000001</v>
      </c>
      <c r="H282" s="117">
        <v>950.22587999999996</v>
      </c>
      <c r="I282" s="117">
        <v>1375.0853400000001</v>
      </c>
    </row>
    <row r="283" spans="2:9">
      <c r="B283" s="121">
        <v>44026</v>
      </c>
      <c r="C283" s="114">
        <v>65596</v>
      </c>
      <c r="D283" s="114">
        <v>86453192</v>
      </c>
      <c r="E283" s="114">
        <v>2893.1</v>
      </c>
      <c r="F283" s="114">
        <v>3156984.4959999998</v>
      </c>
      <c r="G283" s="117">
        <v>4082.14644</v>
      </c>
      <c r="H283" s="117">
        <v>952.13631999999996</v>
      </c>
      <c r="I283" s="117">
        <v>1374.0453500000001</v>
      </c>
    </row>
    <row r="284" spans="2:9">
      <c r="B284" s="121">
        <v>44025</v>
      </c>
      <c r="C284" s="114">
        <v>83302</v>
      </c>
      <c r="D284" s="114">
        <v>119295112</v>
      </c>
      <c r="E284" s="114">
        <v>3779.5630000000001</v>
      </c>
      <c r="F284" s="114">
        <v>3163954.4530000002</v>
      </c>
      <c r="G284" s="117">
        <v>4089.5153</v>
      </c>
      <c r="H284" s="117">
        <v>950.84984999999995</v>
      </c>
      <c r="I284" s="117">
        <v>1376.0739000000001</v>
      </c>
    </row>
    <row r="285" spans="2:9">
      <c r="B285" s="121">
        <v>44024</v>
      </c>
      <c r="C285" s="114">
        <v>78235</v>
      </c>
      <c r="D285" s="114">
        <v>106705732</v>
      </c>
      <c r="E285" s="114">
        <v>3469.6509999999998</v>
      </c>
      <c r="F285" s="114">
        <v>3178797.0329999998</v>
      </c>
      <c r="G285" s="117">
        <v>4099.4239399999997</v>
      </c>
      <c r="H285" s="117">
        <v>954.87052000000006</v>
      </c>
      <c r="I285" s="117">
        <v>1383.71217</v>
      </c>
    </row>
    <row r="286" spans="2:9">
      <c r="B286" s="121">
        <v>44021</v>
      </c>
      <c r="C286" s="114">
        <v>66988</v>
      </c>
      <c r="D286" s="114">
        <v>100496223</v>
      </c>
      <c r="E286" s="114">
        <v>3474.7080000000001</v>
      </c>
      <c r="F286" s="114">
        <v>3150006.4679999999</v>
      </c>
      <c r="G286" s="117">
        <v>4061.5671699999998</v>
      </c>
      <c r="H286" s="117">
        <v>938.96285</v>
      </c>
      <c r="I286" s="117">
        <v>1369.3687</v>
      </c>
    </row>
    <row r="287" spans="2:9">
      <c r="B287" s="121">
        <v>44020</v>
      </c>
      <c r="C287" s="114">
        <v>49994</v>
      </c>
      <c r="D287" s="114">
        <v>97972739</v>
      </c>
      <c r="E287" s="114">
        <v>2310.585</v>
      </c>
      <c r="F287" s="114">
        <v>3135176.3050000002</v>
      </c>
      <c r="G287" s="117">
        <v>4034.6523200000001</v>
      </c>
      <c r="H287" s="117">
        <v>928.63778000000002</v>
      </c>
      <c r="I287" s="117">
        <v>1357.50703</v>
      </c>
    </row>
    <row r="288" spans="2:9">
      <c r="B288" s="121">
        <v>44019</v>
      </c>
      <c r="C288" s="114">
        <v>29069</v>
      </c>
      <c r="D288" s="114">
        <v>50164020</v>
      </c>
      <c r="E288" s="114">
        <v>1385.655</v>
      </c>
      <c r="F288" s="114">
        <v>3122943.0329999998</v>
      </c>
      <c r="G288" s="117">
        <v>4001.8124499999999</v>
      </c>
      <c r="H288" s="117">
        <v>923.84618</v>
      </c>
      <c r="I288" s="117">
        <v>1346.4780699999999</v>
      </c>
    </row>
    <row r="289" spans="2:9">
      <c r="B289" s="121">
        <v>44018</v>
      </c>
      <c r="C289" s="114">
        <v>25022</v>
      </c>
      <c r="D289" s="114">
        <v>47692092</v>
      </c>
      <c r="E289" s="114">
        <v>1500.62</v>
      </c>
      <c r="F289" s="114">
        <v>3120334.3420000002</v>
      </c>
      <c r="G289" s="117">
        <v>3994.6534799999999</v>
      </c>
      <c r="H289" s="117">
        <v>921.96097999999995</v>
      </c>
      <c r="I289" s="117">
        <v>1342.72479</v>
      </c>
    </row>
    <row r="290" spans="2:9">
      <c r="B290" s="121">
        <v>44017</v>
      </c>
      <c r="C290" s="114">
        <v>22884</v>
      </c>
      <c r="D290" s="114">
        <v>30847863</v>
      </c>
      <c r="E290" s="114">
        <v>734.07</v>
      </c>
      <c r="F290" s="114">
        <v>3115728.4589999998</v>
      </c>
      <c r="G290" s="117">
        <v>3981.5223599999999</v>
      </c>
      <c r="H290" s="117">
        <v>921.04236000000003</v>
      </c>
      <c r="I290" s="117">
        <v>1336.12229</v>
      </c>
    </row>
    <row r="291" spans="2:9">
      <c r="B291" s="121">
        <v>44014</v>
      </c>
      <c r="C291" s="114">
        <v>20001</v>
      </c>
      <c r="D291" s="114">
        <v>27546590</v>
      </c>
      <c r="E291" s="114">
        <v>811.85400000000004</v>
      </c>
      <c r="F291" s="114">
        <v>3117751.977</v>
      </c>
      <c r="G291" s="117">
        <v>3986.7359499999998</v>
      </c>
      <c r="H291" s="117">
        <v>922.10793000000001</v>
      </c>
      <c r="I291" s="117">
        <v>1339.4940799999999</v>
      </c>
    </row>
    <row r="292" spans="2:9">
      <c r="B292" s="121">
        <v>44012</v>
      </c>
      <c r="C292" s="114">
        <v>24223</v>
      </c>
      <c r="D292" s="114">
        <v>53408903</v>
      </c>
      <c r="E292" s="114">
        <v>5557.152</v>
      </c>
      <c r="F292" s="114">
        <v>3119669.8229999999</v>
      </c>
      <c r="G292" s="117">
        <v>3989.0885800000001</v>
      </c>
      <c r="H292" s="117">
        <v>925.08399999999995</v>
      </c>
      <c r="I292" s="117">
        <v>1340.9846399999999</v>
      </c>
    </row>
    <row r="293" spans="2:9">
      <c r="B293" s="121">
        <v>44011</v>
      </c>
      <c r="C293" s="114">
        <v>23323</v>
      </c>
      <c r="D293" s="114">
        <v>46915585</v>
      </c>
      <c r="E293" s="114">
        <v>1546.615</v>
      </c>
      <c r="F293" s="114">
        <v>3116234.8640000001</v>
      </c>
      <c r="G293" s="117">
        <v>3981.6405500000001</v>
      </c>
      <c r="H293" s="117">
        <v>923.56652999999994</v>
      </c>
      <c r="I293" s="117">
        <v>1335.5144700000001</v>
      </c>
    </row>
    <row r="294" spans="2:9">
      <c r="B294" s="121">
        <v>44010</v>
      </c>
      <c r="C294" s="114">
        <v>18993</v>
      </c>
      <c r="D294" s="114">
        <v>61183427</v>
      </c>
      <c r="E294" s="114">
        <v>25432.552</v>
      </c>
      <c r="F294" s="114">
        <v>3111250.4819999998</v>
      </c>
      <c r="G294" s="117">
        <v>3974.2270400000002</v>
      </c>
      <c r="H294" s="117">
        <v>921.74503000000004</v>
      </c>
      <c r="I294" s="117">
        <v>1331.7328</v>
      </c>
    </row>
    <row r="295" spans="2:9">
      <c r="B295" s="122">
        <v>44007</v>
      </c>
      <c r="C295" s="115">
        <v>14686</v>
      </c>
      <c r="D295" s="115">
        <v>31069380</v>
      </c>
      <c r="E295" s="115">
        <v>683.57299999999998</v>
      </c>
      <c r="F295" s="115">
        <v>3108347.818</v>
      </c>
      <c r="G295" s="118">
        <v>3969.28413</v>
      </c>
      <c r="H295" s="118">
        <v>919.50064999999995</v>
      </c>
      <c r="I295" s="118">
        <v>1330.3184000000001</v>
      </c>
    </row>
  </sheetData>
  <mergeCells count="2">
    <mergeCell ref="C7:F7"/>
    <mergeCell ref="G7:I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L29"/>
  <sheetViews>
    <sheetView showGridLines="0" topLeftCell="A10" zoomScale="205" zoomScaleNormal="205" workbookViewId="0">
      <selection activeCell="C10" sqref="C10"/>
    </sheetView>
  </sheetViews>
  <sheetFormatPr defaultColWidth="8.7109375" defaultRowHeight="10.5"/>
  <cols>
    <col min="1" max="1" width="8.7109375" style="1"/>
    <col min="2" max="2" width="9.5703125" style="1" customWidth="1"/>
    <col min="3" max="3" width="9.28515625" style="1" bestFit="1" customWidth="1"/>
    <col min="4" max="4" width="9.85546875" style="1" bestFit="1" customWidth="1"/>
    <col min="5" max="5" width="8.7109375" style="1"/>
    <col min="6" max="6" width="9.7109375" style="1" bestFit="1" customWidth="1"/>
    <col min="7" max="7" width="8.7109375" style="1"/>
    <col min="8" max="8" width="11.28515625" style="1" bestFit="1" customWidth="1"/>
    <col min="9" max="16384" width="8.7109375" style="1"/>
  </cols>
  <sheetData>
    <row r="2" spans="2:12">
      <c r="B2" s="2" t="s">
        <v>556</v>
      </c>
    </row>
    <row r="3" spans="2:12">
      <c r="B3" s="28" t="s">
        <v>554</v>
      </c>
      <c r="K3" s="5" t="s">
        <v>42</v>
      </c>
      <c r="L3" s="21">
        <v>10</v>
      </c>
    </row>
    <row r="4" spans="2:12">
      <c r="B4" s="28" t="s">
        <v>553</v>
      </c>
      <c r="K4" s="5" t="s">
        <v>118</v>
      </c>
      <c r="L4" s="23"/>
    </row>
    <row r="5" spans="2:12">
      <c r="B5" s="1" t="s">
        <v>555</v>
      </c>
    </row>
    <row r="8" spans="2:12" ht="31.5">
      <c r="B8" s="135" t="s">
        <v>538</v>
      </c>
      <c r="C8" s="136" t="s">
        <v>539</v>
      </c>
      <c r="D8" s="128" t="s">
        <v>540</v>
      </c>
    </row>
    <row r="9" spans="2:12">
      <c r="B9" s="134" t="s">
        <v>544</v>
      </c>
      <c r="C9" s="132">
        <f>SUMIF($C$22:$C$29,B9,$G$22:$G$29)</f>
        <v>7500</v>
      </c>
      <c r="D9" s="132">
        <f>SUMIFS(H22:H29,$C$22:$C$29,B9,$D$22:$D$29,"Long")-SUMIFS(H22:H29,$C$22:$C$29,B9,$D$22:$D$29,"Short")</f>
        <v>-1055100</v>
      </c>
    </row>
    <row r="10" spans="2:12">
      <c r="B10" s="134" t="s">
        <v>548</v>
      </c>
      <c r="C10" s="132">
        <f>SUMIF($C$22:$C$29,B10,$G$22:$G$29)</f>
        <v>75000</v>
      </c>
      <c r="D10" s="132">
        <f t="shared" ref="D10:D13" si="0">SUMIFS(H23:H30,$C$22:$C$29,B10,$D$22:$D$29,"Long")-SUMIFS(H23:H30,$C$22:$C$29,B10,$D$22:$D$29,"Short")</f>
        <v>3106900</v>
      </c>
    </row>
    <row r="11" spans="2:12">
      <c r="B11" s="134" t="s">
        <v>550</v>
      </c>
      <c r="C11" s="132">
        <f t="shared" ref="C11:C13" si="1">SUMIF($C$22:$C$29,B11,$G$22:$G$29)</f>
        <v>800</v>
      </c>
      <c r="D11" s="132">
        <f t="shared" si="0"/>
        <v>6547100</v>
      </c>
    </row>
    <row r="12" spans="2:12">
      <c r="B12" s="134" t="s">
        <v>549</v>
      </c>
      <c r="C12" s="132">
        <f t="shared" si="1"/>
        <v>1800</v>
      </c>
      <c r="D12" s="132">
        <f t="shared" si="0"/>
        <v>1034879.9999999999</v>
      </c>
    </row>
    <row r="13" spans="2:12">
      <c r="B13" s="134" t="s">
        <v>547</v>
      </c>
      <c r="C13" s="132">
        <f t="shared" si="1"/>
        <v>8000</v>
      </c>
      <c r="D13" s="132">
        <f t="shared" si="0"/>
        <v>13065500</v>
      </c>
    </row>
    <row r="15" spans="2:12">
      <c r="C15" s="162"/>
    </row>
    <row r="16" spans="2:12">
      <c r="C16" s="162"/>
    </row>
    <row r="19" spans="2:8">
      <c r="B19" s="125" t="s">
        <v>484</v>
      </c>
      <c r="C19" s="126"/>
      <c r="D19" s="127">
        <v>4.0000000000000001E-3</v>
      </c>
    </row>
    <row r="21" spans="2:8" ht="31.5">
      <c r="B21" s="133" t="s">
        <v>521</v>
      </c>
      <c r="C21" s="133" t="s">
        <v>538</v>
      </c>
      <c r="D21" s="133" t="s">
        <v>541</v>
      </c>
      <c r="E21" s="128" t="s">
        <v>542</v>
      </c>
      <c r="F21" s="128" t="s">
        <v>546</v>
      </c>
      <c r="G21" s="128" t="s">
        <v>543</v>
      </c>
      <c r="H21" s="128" t="s">
        <v>552</v>
      </c>
    </row>
    <row r="22" spans="2:8">
      <c r="B22" s="123">
        <v>43989</v>
      </c>
      <c r="C22" s="134" t="s">
        <v>548</v>
      </c>
      <c r="D22" s="134" t="s">
        <v>545</v>
      </c>
      <c r="E22" s="129">
        <v>238.8</v>
      </c>
      <c r="F22" s="130">
        <f>E22*$D$19</f>
        <v>0.95520000000000005</v>
      </c>
      <c r="G22" s="131">
        <v>40000</v>
      </c>
      <c r="H22" s="132">
        <f>E22*G22</f>
        <v>9552000</v>
      </c>
    </row>
    <row r="23" spans="2:8">
      <c r="B23" s="123">
        <v>43989</v>
      </c>
      <c r="C23" s="134" t="s">
        <v>549</v>
      </c>
      <c r="D23" s="134" t="s">
        <v>545</v>
      </c>
      <c r="E23" s="129">
        <v>3106.9</v>
      </c>
      <c r="F23" s="130">
        <f t="shared" ref="F23:F29" si="2">E23*$D$19</f>
        <v>12.4276</v>
      </c>
      <c r="G23" s="131">
        <v>1000</v>
      </c>
      <c r="H23" s="132">
        <f t="shared" ref="H23:H29" si="3">E23*G23</f>
        <v>3106900</v>
      </c>
    </row>
    <row r="24" spans="2:8">
      <c r="B24" s="123">
        <v>44137</v>
      </c>
      <c r="C24" s="134" t="s">
        <v>544</v>
      </c>
      <c r="D24" s="134" t="s">
        <v>545</v>
      </c>
      <c r="E24" s="129">
        <v>1373</v>
      </c>
      <c r="F24" s="130">
        <f t="shared" si="2"/>
        <v>5.492</v>
      </c>
      <c r="G24" s="131">
        <v>4000</v>
      </c>
      <c r="H24" s="132">
        <f t="shared" si="3"/>
        <v>5492000</v>
      </c>
    </row>
    <row r="25" spans="2:8">
      <c r="B25" s="123">
        <v>44214</v>
      </c>
      <c r="C25" s="134" t="s">
        <v>547</v>
      </c>
      <c r="D25" s="134" t="s">
        <v>545</v>
      </c>
      <c r="E25" s="129">
        <v>1161.3</v>
      </c>
      <c r="F25" s="130">
        <f t="shared" si="2"/>
        <v>4.6452</v>
      </c>
      <c r="G25" s="131">
        <v>8000</v>
      </c>
      <c r="H25" s="132">
        <f t="shared" si="3"/>
        <v>9290400</v>
      </c>
    </row>
    <row r="26" spans="2:8">
      <c r="B26" s="123">
        <v>44235</v>
      </c>
      <c r="C26" s="134" t="s">
        <v>550</v>
      </c>
      <c r="D26" s="134" t="s">
        <v>545</v>
      </c>
      <c r="E26" s="129">
        <v>1293.5999999999999</v>
      </c>
      <c r="F26" s="130">
        <f t="shared" si="2"/>
        <v>5.1743999999999994</v>
      </c>
      <c r="G26" s="131">
        <v>800</v>
      </c>
      <c r="H26" s="132">
        <f t="shared" si="3"/>
        <v>1034879.9999999999</v>
      </c>
    </row>
    <row r="27" spans="2:8">
      <c r="B27" s="123">
        <v>44313</v>
      </c>
      <c r="C27" s="134" t="s">
        <v>549</v>
      </c>
      <c r="D27" s="134" t="s">
        <v>551</v>
      </c>
      <c r="E27" s="129">
        <v>4589.7</v>
      </c>
      <c r="F27" s="130">
        <f t="shared" si="2"/>
        <v>18.358799999999999</v>
      </c>
      <c r="G27" s="131">
        <v>800</v>
      </c>
      <c r="H27" s="132">
        <f t="shared" si="3"/>
        <v>3671760</v>
      </c>
    </row>
    <row r="28" spans="2:8">
      <c r="B28" s="123">
        <v>44389</v>
      </c>
      <c r="C28" s="134" t="s">
        <v>544</v>
      </c>
      <c r="D28" s="134" t="s">
        <v>551</v>
      </c>
      <c r="E28" s="129">
        <v>1870.6</v>
      </c>
      <c r="F28" s="130">
        <f t="shared" si="2"/>
        <v>7.4824000000000002</v>
      </c>
      <c r="G28" s="131">
        <v>3500</v>
      </c>
      <c r="H28" s="132">
        <f t="shared" si="3"/>
        <v>6547100</v>
      </c>
    </row>
    <row r="29" spans="2:8">
      <c r="B29" s="123">
        <v>44405</v>
      </c>
      <c r="C29" s="134" t="s">
        <v>548</v>
      </c>
      <c r="D29" s="134" t="s">
        <v>551</v>
      </c>
      <c r="E29" s="129">
        <v>373.3</v>
      </c>
      <c r="F29" s="130">
        <f t="shared" si="2"/>
        <v>1.4932000000000001</v>
      </c>
      <c r="G29" s="131">
        <v>35000</v>
      </c>
      <c r="H29" s="132">
        <f t="shared" si="3"/>
        <v>13065500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L36"/>
  <sheetViews>
    <sheetView showGridLines="0" zoomScale="175" zoomScaleNormal="175" workbookViewId="0">
      <selection activeCell="G16" sqref="G16"/>
    </sheetView>
  </sheetViews>
  <sheetFormatPr defaultColWidth="8.7109375" defaultRowHeight="10.5"/>
  <cols>
    <col min="1" max="1" width="8.7109375" style="1"/>
    <col min="2" max="2" width="9.28515625" style="1" bestFit="1" customWidth="1"/>
    <col min="3" max="4" width="12.7109375" style="1" bestFit="1" customWidth="1"/>
    <col min="5" max="16384" width="8.7109375" style="1"/>
  </cols>
  <sheetData>
    <row r="2" spans="2:12">
      <c r="B2" s="2" t="s">
        <v>557</v>
      </c>
    </row>
    <row r="3" spans="2:12">
      <c r="B3" s="28" t="s">
        <v>565</v>
      </c>
      <c r="K3" s="5" t="s">
        <v>42</v>
      </c>
      <c r="L3" s="21">
        <v>10</v>
      </c>
    </row>
    <row r="4" spans="2:12">
      <c r="B4" s="28" t="s">
        <v>566</v>
      </c>
      <c r="K4" s="5" t="s">
        <v>118</v>
      </c>
      <c r="L4" s="23"/>
    </row>
    <row r="5" spans="2:12">
      <c r="B5" s="28" t="s">
        <v>568</v>
      </c>
    </row>
    <row r="6" spans="2:12">
      <c r="B6" s="28" t="s">
        <v>567</v>
      </c>
    </row>
    <row r="9" spans="2:12" ht="21">
      <c r="B9" s="139" t="s">
        <v>135</v>
      </c>
      <c r="C9" s="133" t="s">
        <v>538</v>
      </c>
      <c r="D9" s="128" t="s">
        <v>564</v>
      </c>
      <c r="E9" s="128" t="s">
        <v>558</v>
      </c>
    </row>
    <row r="10" spans="2:12">
      <c r="B10" s="140">
        <v>1</v>
      </c>
      <c r="C10" s="172" t="str">
        <f>_xlfn.XLOOKUP(D10,$C$26:$C$35,$B$26:$B$35,0,0)</f>
        <v>GP</v>
      </c>
      <c r="D10" s="159" cm="1">
        <f t="array" ref="D10:D19">LARGE(C26:C35,{1;2;3;4;5;6;7;8;9;10})</f>
        <v>7694623.4000000004</v>
      </c>
      <c r="E10" s="163">
        <f>VLOOKUP(D10,$C$26:$D$35,2,FALSE)</f>
        <v>0.36387612307149109</v>
      </c>
    </row>
    <row r="11" spans="2:12">
      <c r="B11" s="140">
        <v>2</v>
      </c>
      <c r="C11" s="172" t="str">
        <f t="shared" ref="C11:C19" si="0">_xlfn.XLOOKUP(D11,$C$26:$C$35,$B$26:$B$35,0,0)</f>
        <v>RENATA</v>
      </c>
      <c r="D11" s="159">
        <v>3768943.7</v>
      </c>
      <c r="E11" s="163">
        <f t="shared" ref="E11:E19" si="1">VLOOKUP(D11,$C$26:$D$35,2,FALSE)</f>
        <v>0.17823206547453915</v>
      </c>
    </row>
    <row r="12" spans="2:12">
      <c r="B12" s="140">
        <v>3</v>
      </c>
      <c r="C12" s="172" t="str">
        <f t="shared" si="0"/>
        <v>BERGERPBL</v>
      </c>
      <c r="D12" s="159">
        <v>3326346.4</v>
      </c>
      <c r="E12" s="163">
        <f t="shared" si="1"/>
        <v>0.15730178971784523</v>
      </c>
    </row>
    <row r="13" spans="2:12">
      <c r="B13" s="140">
        <v>4</v>
      </c>
      <c r="C13" s="172" t="str">
        <f t="shared" si="0"/>
        <v>MARICO</v>
      </c>
      <c r="D13" s="159">
        <v>1809365.2</v>
      </c>
      <c r="E13" s="163">
        <f t="shared" si="1"/>
        <v>8.5564264808135129E-2</v>
      </c>
    </row>
    <row r="14" spans="2:12">
      <c r="B14" s="140">
        <v>5</v>
      </c>
      <c r="C14" s="172" t="str">
        <f t="shared" si="0"/>
        <v>WALTONHIL</v>
      </c>
      <c r="D14" s="159">
        <v>1765982.9</v>
      </c>
      <c r="E14" s="163">
        <f t="shared" si="1"/>
        <v>8.3512730598686441E-2</v>
      </c>
    </row>
    <row r="15" spans="2:12">
      <c r="B15" s="140">
        <v>6</v>
      </c>
      <c r="C15" s="172" t="str">
        <f t="shared" si="0"/>
        <v>OLYMPIC</v>
      </c>
      <c r="D15" s="159">
        <v>765389.6</v>
      </c>
      <c r="E15" s="163">
        <f t="shared" si="1"/>
        <v>3.6195013817991319E-2</v>
      </c>
    </row>
    <row r="16" spans="2:12">
      <c r="B16" s="140">
        <v>7</v>
      </c>
      <c r="C16" s="172" t="str">
        <f t="shared" si="0"/>
        <v>LINDEBD</v>
      </c>
      <c r="D16" s="159">
        <v>753398.5</v>
      </c>
      <c r="E16" s="163">
        <f t="shared" si="1"/>
        <v>3.5627958778057515E-2</v>
      </c>
    </row>
    <row r="17" spans="2:5">
      <c r="B17" s="140">
        <v>8</v>
      </c>
      <c r="C17" s="172" t="str">
        <f t="shared" si="0"/>
        <v>RECKITTBEN</v>
      </c>
      <c r="D17" s="159">
        <v>654879.4</v>
      </c>
      <c r="E17" s="163">
        <f t="shared" si="1"/>
        <v>3.0969024052741066E-2</v>
      </c>
    </row>
    <row r="18" spans="2:5">
      <c r="B18" s="140">
        <v>9</v>
      </c>
      <c r="C18" s="172" t="str">
        <f t="shared" si="0"/>
        <v>SINGERBD</v>
      </c>
      <c r="D18" s="159">
        <v>567342.69999999995</v>
      </c>
      <c r="E18" s="163">
        <f t="shared" si="1"/>
        <v>2.682944328749241E-2</v>
      </c>
    </row>
    <row r="19" spans="2:5">
      <c r="B19" s="140">
        <v>10</v>
      </c>
      <c r="C19" s="172" t="str">
        <f t="shared" si="0"/>
        <v>Cash</v>
      </c>
      <c r="D19" s="159">
        <v>40000</v>
      </c>
      <c r="E19" s="163">
        <f t="shared" si="1"/>
        <v>1.8915863930208257E-3</v>
      </c>
    </row>
    <row r="25" spans="2:5" ht="21">
      <c r="B25" s="133" t="s">
        <v>538</v>
      </c>
      <c r="C25" s="128" t="s">
        <v>564</v>
      </c>
      <c r="D25" s="128" t="s">
        <v>558</v>
      </c>
    </row>
    <row r="26" spans="2:5">
      <c r="B26" s="134" t="s">
        <v>559</v>
      </c>
      <c r="C26" s="129">
        <v>40000</v>
      </c>
      <c r="D26" s="163">
        <f>C26/$C$36</f>
        <v>1.8915863930208257E-3</v>
      </c>
    </row>
    <row r="27" spans="2:5">
      <c r="B27" s="134" t="s">
        <v>544</v>
      </c>
      <c r="C27" s="129">
        <v>3326346.4</v>
      </c>
      <c r="D27" s="163">
        <f t="shared" ref="D27:D35" si="2">C27/$C$36</f>
        <v>0.15730178971784523</v>
      </c>
    </row>
    <row r="28" spans="2:5">
      <c r="B28" s="134" t="s">
        <v>548</v>
      </c>
      <c r="C28" s="129">
        <v>7694623.4000000004</v>
      </c>
      <c r="D28" s="163">
        <f t="shared" si="2"/>
        <v>0.36387612307149109</v>
      </c>
    </row>
    <row r="29" spans="2:5">
      <c r="B29" s="134" t="s">
        <v>550</v>
      </c>
      <c r="C29" s="129">
        <v>753398.5</v>
      </c>
      <c r="D29" s="163">
        <f t="shared" si="2"/>
        <v>3.5627958778057515E-2</v>
      </c>
    </row>
    <row r="30" spans="2:5">
      <c r="B30" s="134" t="s">
        <v>560</v>
      </c>
      <c r="C30" s="129">
        <v>1809365.2</v>
      </c>
      <c r="D30" s="163">
        <f t="shared" si="2"/>
        <v>8.5564264808135129E-2</v>
      </c>
    </row>
    <row r="31" spans="2:5">
      <c r="B31" s="134" t="s">
        <v>563</v>
      </c>
      <c r="C31" s="129">
        <v>765389.6</v>
      </c>
      <c r="D31" s="163">
        <f t="shared" si="2"/>
        <v>3.6195013817991319E-2</v>
      </c>
    </row>
    <row r="32" spans="2:5">
      <c r="B32" s="134" t="s">
        <v>549</v>
      </c>
      <c r="C32" s="129">
        <v>654879.4</v>
      </c>
      <c r="D32" s="163">
        <f t="shared" si="2"/>
        <v>3.0969024052741066E-2</v>
      </c>
    </row>
    <row r="33" spans="2:4">
      <c r="B33" s="134" t="s">
        <v>547</v>
      </c>
      <c r="C33" s="129">
        <v>3768943.7</v>
      </c>
      <c r="D33" s="163">
        <f t="shared" si="2"/>
        <v>0.17823206547453915</v>
      </c>
    </row>
    <row r="34" spans="2:4">
      <c r="B34" s="134" t="s">
        <v>562</v>
      </c>
      <c r="C34" s="129">
        <v>567342.69999999995</v>
      </c>
      <c r="D34" s="163">
        <f t="shared" si="2"/>
        <v>2.682944328749241E-2</v>
      </c>
    </row>
    <row r="35" spans="2:4">
      <c r="B35" s="134" t="s">
        <v>561</v>
      </c>
      <c r="C35" s="129">
        <v>1765982.9</v>
      </c>
      <c r="D35" s="163">
        <f t="shared" si="2"/>
        <v>8.3512730598686441E-2</v>
      </c>
    </row>
    <row r="36" spans="2:4">
      <c r="B36" s="27" t="s">
        <v>6</v>
      </c>
      <c r="C36" s="137">
        <f>SUM(C26:C35)</f>
        <v>21146271.799999997</v>
      </c>
      <c r="D36" s="138">
        <f>SUM(D26:D35)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10</vt:i4>
      </vt:variant>
    </vt:vector>
  </HeadingPairs>
  <TitlesOfParts>
    <vt:vector size="23" baseType="lpstr">
      <vt:lpstr>Top Sheet</vt:lpstr>
      <vt:lpstr>Q 1</vt:lpstr>
      <vt:lpstr>Q 2</vt:lpstr>
      <vt:lpstr>Q 3</vt:lpstr>
      <vt:lpstr>Q 4</vt:lpstr>
      <vt:lpstr>Q 5</vt:lpstr>
      <vt:lpstr>Q 6</vt:lpstr>
      <vt:lpstr>Q 7</vt:lpstr>
      <vt:lpstr>Q 8</vt:lpstr>
      <vt:lpstr>Q 9</vt:lpstr>
      <vt:lpstr>Q10</vt:lpstr>
      <vt:lpstr>Q11</vt:lpstr>
      <vt:lpstr>Q12</vt:lpstr>
      <vt:lpstr>Base_Ball</vt:lpstr>
      <vt:lpstr>Cricket</vt:lpstr>
      <vt:lpstr>Food</vt:lpstr>
      <vt:lpstr>Fruit</vt:lpstr>
      <vt:lpstr>Game</vt:lpstr>
      <vt:lpstr>Hockey</vt:lpstr>
      <vt:lpstr>Sweets</vt:lpstr>
      <vt:lpstr>Things</vt:lpstr>
      <vt:lpstr>Things_</vt:lpstr>
      <vt:lpstr>Vegetable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2024-09-28T16:55:22Z</dcterms:modified>
</cp:coreProperties>
</file>